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8220" tabRatio="500"/>
  </bookViews>
  <sheets>
    <sheet name="Overview" sheetId="1" r:id="rId1"/>
    <sheet name="📋 Price Log" sheetId="2" r:id="rId2"/>
    <sheet name="📊 Market Comparison" sheetId="3" r:id="rId3"/>
    <sheet name="📈 Price Trends" sheetId="4" r:id="rId4"/>
    <sheet name="🏆 Best Price Finder" sheetId="5" r:id="rId5"/>
    <sheet name="📅 Season Summary" sheetId="6" r:id="rId6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4" i="6" l="1"/>
  <c r="L24" i="6"/>
  <c r="K24" i="6"/>
  <c r="J24" i="6"/>
  <c r="I24" i="6"/>
  <c r="H24" i="6"/>
  <c r="G24" i="6"/>
  <c r="F24" i="6"/>
  <c r="E24" i="6"/>
  <c r="D24" i="6"/>
  <c r="C24" i="6"/>
  <c r="B24" i="6"/>
  <c r="M23" i="6"/>
  <c r="L23" i="6"/>
  <c r="K23" i="6"/>
  <c r="J23" i="6"/>
  <c r="I23" i="6"/>
  <c r="H23" i="6"/>
  <c r="G23" i="6"/>
  <c r="F23" i="6"/>
  <c r="E23" i="6"/>
  <c r="D23" i="6"/>
  <c r="C23" i="6"/>
  <c r="B23" i="6"/>
  <c r="M22" i="6"/>
  <c r="L22" i="6"/>
  <c r="K22" i="6"/>
  <c r="J22" i="6"/>
  <c r="I22" i="6"/>
  <c r="H22" i="6"/>
  <c r="G22" i="6"/>
  <c r="F22" i="6"/>
  <c r="E22" i="6"/>
  <c r="D22" i="6"/>
  <c r="C22" i="6"/>
  <c r="B22" i="6"/>
  <c r="M21" i="6"/>
  <c r="L21" i="6"/>
  <c r="K21" i="6"/>
  <c r="J21" i="6"/>
  <c r="I21" i="6"/>
  <c r="H21" i="6"/>
  <c r="G21" i="6"/>
  <c r="F21" i="6"/>
  <c r="E21" i="6"/>
  <c r="D21" i="6"/>
  <c r="C21" i="6"/>
  <c r="B21" i="6"/>
  <c r="M20" i="6"/>
  <c r="L20" i="6"/>
  <c r="K20" i="6"/>
  <c r="J20" i="6"/>
  <c r="I20" i="6"/>
  <c r="H20" i="6"/>
  <c r="G20" i="6"/>
  <c r="F20" i="6"/>
  <c r="E20" i="6"/>
  <c r="D20" i="6"/>
  <c r="C20" i="6"/>
  <c r="B20" i="6"/>
  <c r="M19" i="6"/>
  <c r="L19" i="6"/>
  <c r="K19" i="6"/>
  <c r="J19" i="6"/>
  <c r="I19" i="6"/>
  <c r="H19" i="6"/>
  <c r="G19" i="6"/>
  <c r="F19" i="6"/>
  <c r="E19" i="6"/>
  <c r="D19" i="6"/>
  <c r="C19" i="6"/>
  <c r="B19" i="6"/>
  <c r="M18" i="6"/>
  <c r="L18" i="6"/>
  <c r="K18" i="6"/>
  <c r="J18" i="6"/>
  <c r="I18" i="6"/>
  <c r="H18" i="6"/>
  <c r="G18" i="6"/>
  <c r="F18" i="6"/>
  <c r="E18" i="6"/>
  <c r="D18" i="6"/>
  <c r="C18" i="6"/>
  <c r="B18" i="6"/>
  <c r="M17" i="6"/>
  <c r="L17" i="6"/>
  <c r="K17" i="6"/>
  <c r="J17" i="6"/>
  <c r="I17" i="6"/>
  <c r="H17" i="6"/>
  <c r="G17" i="6"/>
  <c r="F17" i="6"/>
  <c r="E17" i="6"/>
  <c r="D17" i="6"/>
  <c r="C17" i="6"/>
  <c r="B17" i="6"/>
  <c r="M16" i="6"/>
  <c r="L16" i="6"/>
  <c r="K16" i="6"/>
  <c r="J16" i="6"/>
  <c r="I16" i="6"/>
  <c r="H16" i="6"/>
  <c r="G16" i="6"/>
  <c r="F16" i="6"/>
  <c r="E16" i="6"/>
  <c r="D16" i="6"/>
  <c r="C16" i="6"/>
  <c r="B16" i="6"/>
  <c r="M15" i="6"/>
  <c r="L15" i="6"/>
  <c r="K15" i="6"/>
  <c r="J15" i="6"/>
  <c r="I15" i="6"/>
  <c r="H15" i="6"/>
  <c r="G15" i="6"/>
  <c r="F15" i="6"/>
  <c r="E15" i="6"/>
  <c r="D15" i="6"/>
  <c r="C15" i="6"/>
  <c r="B15" i="6"/>
  <c r="M14" i="6"/>
  <c r="L14" i="6"/>
  <c r="K14" i="6"/>
  <c r="J14" i="6"/>
  <c r="I14" i="6"/>
  <c r="H14" i="6"/>
  <c r="G14" i="6"/>
  <c r="F14" i="6"/>
  <c r="E14" i="6"/>
  <c r="D14" i="6"/>
  <c r="C14" i="6"/>
  <c r="B14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L11" i="6"/>
  <c r="K11" i="6"/>
  <c r="J11" i="6"/>
  <c r="I11" i="6"/>
  <c r="H11" i="6"/>
  <c r="G11" i="6"/>
  <c r="F11" i="6"/>
  <c r="E11" i="6"/>
  <c r="D11" i="6"/>
  <c r="C11" i="6"/>
  <c r="B11" i="6"/>
  <c r="M10" i="6"/>
  <c r="L10" i="6"/>
  <c r="K10" i="6"/>
  <c r="J10" i="6"/>
  <c r="I10" i="6"/>
  <c r="H10" i="6"/>
  <c r="G10" i="6"/>
  <c r="F10" i="6"/>
  <c r="E10" i="6"/>
  <c r="D10" i="6"/>
  <c r="C10" i="6"/>
  <c r="B10" i="6"/>
  <c r="M9" i="6"/>
  <c r="L9" i="6"/>
  <c r="K9" i="6"/>
  <c r="J9" i="6"/>
  <c r="I9" i="6"/>
  <c r="H9" i="6"/>
  <c r="G9" i="6"/>
  <c r="F9" i="6"/>
  <c r="E9" i="6"/>
  <c r="D9" i="6"/>
  <c r="C9" i="6"/>
  <c r="B9" i="6"/>
  <c r="M8" i="6"/>
  <c r="L8" i="6"/>
  <c r="K8" i="6"/>
  <c r="J8" i="6"/>
  <c r="I8" i="6"/>
  <c r="H8" i="6"/>
  <c r="G8" i="6"/>
  <c r="F8" i="6"/>
  <c r="E8" i="6"/>
  <c r="D8" i="6"/>
  <c r="C8" i="6"/>
  <c r="B8" i="6"/>
  <c r="D25" i="5"/>
  <c r="C25" i="5"/>
  <c r="D24" i="5"/>
  <c r="C24" i="5"/>
  <c r="D23" i="5"/>
  <c r="C23" i="5"/>
  <c r="D22" i="5"/>
  <c r="C22" i="5"/>
  <c r="D21" i="5"/>
  <c r="C21" i="5"/>
  <c r="D20" i="5"/>
  <c r="C20" i="5"/>
  <c r="C27" i="5" s="1"/>
  <c r="C19" i="5"/>
  <c r="C21" i="4"/>
  <c r="B21" i="4"/>
  <c r="C20" i="4"/>
  <c r="B20" i="4"/>
  <c r="F21" i="4" s="1"/>
  <c r="C19" i="4"/>
  <c r="B19" i="4"/>
  <c r="F20" i="4" s="1"/>
  <c r="C18" i="4"/>
  <c r="B18" i="4"/>
  <c r="F19" i="4" s="1"/>
  <c r="C17" i="4"/>
  <c r="B17" i="4"/>
  <c r="F18" i="4" s="1"/>
  <c r="C16" i="4"/>
  <c r="B16" i="4"/>
  <c r="F17" i="4" s="1"/>
  <c r="C15" i="4"/>
  <c r="B15" i="4"/>
  <c r="F16" i="4" s="1"/>
  <c r="C14" i="4"/>
  <c r="B14" i="4"/>
  <c r="F15" i="4" s="1"/>
  <c r="C13" i="4"/>
  <c r="B13" i="4"/>
  <c r="F14" i="4" s="1"/>
  <c r="C12" i="4"/>
  <c r="B12" i="4"/>
  <c r="F13" i="4" s="1"/>
  <c r="C11" i="4"/>
  <c r="B11" i="4"/>
  <c r="F12" i="4" s="1"/>
  <c r="C10" i="4"/>
  <c r="B10" i="4"/>
  <c r="F11" i="4" s="1"/>
  <c r="H24" i="3"/>
  <c r="G24" i="3"/>
  <c r="F24" i="3"/>
  <c r="E24" i="3"/>
  <c r="D24" i="3"/>
  <c r="C24" i="3"/>
  <c r="B24" i="3"/>
  <c r="J24" i="3" s="1"/>
  <c r="H23" i="3"/>
  <c r="G23" i="3"/>
  <c r="F23" i="3"/>
  <c r="E23" i="3"/>
  <c r="D23" i="3"/>
  <c r="C23" i="3"/>
  <c r="I23" i="3" s="1"/>
  <c r="B23" i="3"/>
  <c r="J23" i="3" s="1"/>
  <c r="H22" i="3"/>
  <c r="G22" i="3"/>
  <c r="F22" i="3"/>
  <c r="E22" i="3"/>
  <c r="D22" i="3"/>
  <c r="C22" i="3"/>
  <c r="I22" i="3" s="1"/>
  <c r="B22" i="3"/>
  <c r="J22" i="3" s="1"/>
  <c r="H21" i="3"/>
  <c r="G21" i="3"/>
  <c r="F21" i="3"/>
  <c r="E21" i="3"/>
  <c r="D21" i="3"/>
  <c r="C21" i="3"/>
  <c r="I21" i="3" s="1"/>
  <c r="B21" i="3"/>
  <c r="J21" i="3" s="1"/>
  <c r="H20" i="3"/>
  <c r="G20" i="3"/>
  <c r="F20" i="3"/>
  <c r="E20" i="3"/>
  <c r="D20" i="3"/>
  <c r="C20" i="3"/>
  <c r="I20" i="3" s="1"/>
  <c r="B20" i="3"/>
  <c r="J20" i="3" s="1"/>
  <c r="H19" i="3"/>
  <c r="G19" i="3"/>
  <c r="F19" i="3"/>
  <c r="E19" i="3"/>
  <c r="D19" i="3"/>
  <c r="C19" i="3"/>
  <c r="I19" i="3" s="1"/>
  <c r="B19" i="3"/>
  <c r="J19" i="3" s="1"/>
  <c r="H18" i="3"/>
  <c r="G18" i="3"/>
  <c r="F18" i="3"/>
  <c r="E18" i="3"/>
  <c r="D18" i="3"/>
  <c r="C18" i="3"/>
  <c r="I18" i="3" s="1"/>
  <c r="B18" i="3"/>
  <c r="J18" i="3" s="1"/>
  <c r="H17" i="3"/>
  <c r="G17" i="3"/>
  <c r="F17" i="3"/>
  <c r="E17" i="3"/>
  <c r="D17" i="3"/>
  <c r="C17" i="3"/>
  <c r="I17" i="3" s="1"/>
  <c r="B17" i="3"/>
  <c r="J17" i="3" s="1"/>
  <c r="H16" i="3"/>
  <c r="G16" i="3"/>
  <c r="F16" i="3"/>
  <c r="E16" i="3"/>
  <c r="D16" i="3"/>
  <c r="C16" i="3"/>
  <c r="I16" i="3" s="1"/>
  <c r="B16" i="3"/>
  <c r="J16" i="3" s="1"/>
  <c r="H15" i="3"/>
  <c r="G15" i="3"/>
  <c r="F15" i="3"/>
  <c r="E15" i="3"/>
  <c r="D15" i="3"/>
  <c r="C15" i="3"/>
  <c r="I15" i="3" s="1"/>
  <c r="B15" i="3"/>
  <c r="J15" i="3" s="1"/>
  <c r="H14" i="3"/>
  <c r="G14" i="3"/>
  <c r="F14" i="3"/>
  <c r="E14" i="3"/>
  <c r="D14" i="3"/>
  <c r="C14" i="3"/>
  <c r="I14" i="3" s="1"/>
  <c r="B14" i="3"/>
  <c r="J14" i="3" s="1"/>
  <c r="H13" i="3"/>
  <c r="G13" i="3"/>
  <c r="F13" i="3"/>
  <c r="E13" i="3"/>
  <c r="D13" i="3"/>
  <c r="C13" i="3"/>
  <c r="I13" i="3" s="1"/>
  <c r="B13" i="3"/>
  <c r="J13" i="3" s="1"/>
  <c r="H12" i="3"/>
  <c r="G12" i="3"/>
  <c r="F12" i="3"/>
  <c r="E12" i="3"/>
  <c r="D12" i="3"/>
  <c r="C12" i="3"/>
  <c r="I12" i="3" s="1"/>
  <c r="B12" i="3"/>
  <c r="J12" i="3" s="1"/>
  <c r="H11" i="3"/>
  <c r="G11" i="3"/>
  <c r="F11" i="3"/>
  <c r="E11" i="3"/>
  <c r="D11" i="3"/>
  <c r="C11" i="3"/>
  <c r="I11" i="3" s="1"/>
  <c r="B11" i="3"/>
  <c r="J11" i="3" s="1"/>
  <c r="H10" i="3"/>
  <c r="G10" i="3"/>
  <c r="F10" i="3"/>
  <c r="E10" i="3"/>
  <c r="D10" i="3"/>
  <c r="C10" i="3"/>
  <c r="I10" i="3" s="1"/>
  <c r="B10" i="3"/>
  <c r="J10" i="3" s="1"/>
  <c r="H9" i="3"/>
  <c r="G9" i="3"/>
  <c r="F9" i="3"/>
  <c r="E9" i="3"/>
  <c r="D9" i="3"/>
  <c r="C9" i="3"/>
  <c r="I9" i="3" s="1"/>
  <c r="B9" i="3"/>
  <c r="J9" i="3" s="1"/>
  <c r="H8" i="3"/>
  <c r="G8" i="3"/>
  <c r="F8" i="3"/>
  <c r="E8" i="3"/>
  <c r="D8" i="3"/>
  <c r="C8" i="3"/>
  <c r="I8" i="3" s="1"/>
  <c r="B8" i="3"/>
  <c r="J8" i="3" s="1"/>
  <c r="D21" i="4"/>
  <c r="E20" i="4"/>
  <c r="D19" i="4"/>
  <c r="E18" i="4"/>
  <c r="D17" i="4"/>
  <c r="E16" i="4"/>
  <c r="D15" i="4"/>
  <c r="E14" i="4"/>
  <c r="D13" i="4"/>
  <c r="E12" i="4"/>
  <c r="D11" i="4"/>
  <c r="D10" i="4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E21" i="4"/>
  <c r="D20" i="4"/>
  <c r="E19" i="4"/>
  <c r="D18" i="4"/>
  <c r="E17" i="4"/>
  <c r="D16" i="4"/>
  <c r="E15" i="4"/>
  <c r="D14" i="4"/>
  <c r="E13" i="4"/>
  <c r="D12" i="4"/>
  <c r="E11" i="4"/>
  <c r="E10" i="4"/>
  <c r="K24" i="3"/>
  <c r="N18" i="6" l="1"/>
  <c r="N19" i="6"/>
  <c r="N20" i="6"/>
  <c r="N22" i="6"/>
  <c r="N23" i="6"/>
  <c r="O24" i="6"/>
  <c r="N16" i="6"/>
  <c r="N17" i="6"/>
  <c r="N21" i="6"/>
  <c r="N14" i="6"/>
  <c r="N15" i="6"/>
  <c r="N8" i="6"/>
  <c r="N9" i="6"/>
  <c r="N10" i="6"/>
  <c r="N11" i="6"/>
  <c r="N12" i="6"/>
  <c r="N13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I24" i="3"/>
  <c r="N24" i="6"/>
</calcChain>
</file>

<file path=xl/sharedStrings.xml><?xml version="1.0" encoding="utf-8"?>
<sst xmlns="http://schemas.openxmlformats.org/spreadsheetml/2006/main" count="157" uniqueCount="119">
  <si>
    <t>Agriculture in Zambia  ·  agricultureinzambia.com  ·  Free Resource</t>
  </si>
  <si>
    <t>WHAT THIS TOOLKIT DOES</t>
  </si>
  <si>
    <t>Compare the same crop across different markets side by side</t>
  </si>
  <si>
    <t>HOW TO USE</t>
  </si>
  <si>
    <t>CROPS &amp; MARKETS INCLUDED</t>
  </si>
  <si>
    <t>Crops: Maize · Soya beans · Groundnuts · Sunflower · Wheat · Beans · Tomatoes · Onions · Cabbage · Leafy vegetables · Sweet potatoes · Irish potatoes · Cassava · Sorghum · Cotton · Tobacco · Other</t>
  </si>
  <si>
    <t>Date</t>
  </si>
  <si>
    <t>Crop</t>
  </si>
  <si>
    <t>Market / Location</t>
  </si>
  <si>
    <t>Unit</t>
  </si>
  <si>
    <t>Price (ZMW)</t>
  </si>
  <si>
    <t>Source</t>
  </si>
  <si>
    <t>Notes</t>
  </si>
  <si>
    <t>MARKET PRICE COMPARISON</t>
  </si>
  <si>
    <t>Average prices per market — pulls automatically from your Price Log. Add more entries to improve accuracy.</t>
  </si>
  <si>
    <t>SELECT A UNIT TO COMPARE (enter unit in B5)</t>
  </si>
  <si>
    <t>Compare prices for unit:</t>
  </si>
  <si>
    <t>50kg bag</t>
  </si>
  <si>
    <t>Soweto Market (Lusaka)</t>
  </si>
  <si>
    <t>City Market (Lusaka)</t>
  </si>
  <si>
    <t>Kamwala Market</t>
  </si>
  <si>
    <t>Chisokone Market (Kitwe)</t>
  </si>
  <si>
    <t>Masala Market (Ndola)</t>
  </si>
  <si>
    <t>Shoprite/Wholesale</t>
  </si>
  <si>
    <t>Kasumbalesa Border</t>
  </si>
  <si>
    <t>Best Market</t>
  </si>
  <si>
    <t>Best Price (ZMW)</t>
  </si>
  <si>
    <t>Lowest Price (ZMW)</t>
  </si>
  <si>
    <t>Maize</t>
  </si>
  <si>
    <t>Soya beans</t>
  </si>
  <si>
    <t>Groundnuts</t>
  </si>
  <si>
    <t>Sunflower</t>
  </si>
  <si>
    <t>Wheat</t>
  </si>
  <si>
    <t>Beans</t>
  </si>
  <si>
    <t>Tomatoes</t>
  </si>
  <si>
    <t>Onions</t>
  </si>
  <si>
    <t>Cabbage</t>
  </si>
  <si>
    <t>Leafy vegetables</t>
  </si>
  <si>
    <t>Sweet potatoes</t>
  </si>
  <si>
    <t>Irish potatoes</t>
  </si>
  <si>
    <t>Cassava</t>
  </si>
  <si>
    <t>Sorghum</t>
  </si>
  <si>
    <t>Cotton</t>
  </si>
  <si>
    <t>Tobacco</t>
  </si>
  <si>
    <t>Other</t>
  </si>
  <si>
    <t>SELECT CROP AND MARKET TO TRACK</t>
  </si>
  <si>
    <t>Crop:</t>
  </si>
  <si>
    <t>Market:</t>
  </si>
  <si>
    <t>All Markets</t>
  </si>
  <si>
    <t>Unit:</t>
  </si>
  <si>
    <t>Month</t>
  </si>
  <si>
    <t>Avg Price (ZMW)</t>
  </si>
  <si>
    <t># Observations</t>
  </si>
  <si>
    <t>Min Price (ZMW)</t>
  </si>
  <si>
    <t>Max Price (ZMW)</t>
  </si>
  <si>
    <t>Price Change</t>
  </si>
  <si>
    <t>January</t>
  </si>
  <si>
    <t>—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</si>
  <si>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</si>
  <si>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</si>
  <si>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</si>
  <si>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</si>
  <si>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</si>
  <si>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</si>
  <si>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</si>
  <si>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</si>
  <si>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</si>
  <si>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</si>
  <si>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</si>
  <si>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🏆  BEST PRICE FINDER</t>
  </si>
  <si>
    <t>Crop you are selling:</t>
  </si>
  <si>
    <t>Quantity (number of bags/kg):</t>
  </si>
  <si>
    <t>Unit (50kg bag, kg etc):</t>
  </si>
  <si>
    <t>Avg Price/Unit</t>
  </si>
  <si>
    <t>Net Revenue</t>
  </si>
  <si>
    <t>✅  BEST MARKET:</t>
  </si>
  <si>
    <t>SEASON PRICE SUMMARY — Annual Price Calendar</t>
  </si>
  <si>
    <t>Average prices by crop and month — pulls from Price Log automatically. Helps you plan when to sell.</t>
  </si>
  <si>
    <t>SELECT UNIT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</si>
  <si>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</si>
  <si>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</si>
  <si>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</si>
  <si>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</si>
  <si>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</si>
  <si>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</si>
  <si>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</si>
  <si>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</si>
  <si>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</si>
  <si>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</si>
  <si>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</si>
  <si>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Best Month</t>
  </si>
  <si>
    <t>Peak Price (ZMW)</t>
  </si>
  <si>
    <t>© Agriculture in Zambia  ·  agricultureinzambia.com  ·  Free to use - not for resale</t>
  </si>
  <si>
    <t>1.  Start with the Price Log - enter a price whenever you hear one at a market, from another farmer or by phone</t>
  </si>
  <si>
    <t>2.  The Market Comparison and Price Trends sheets update automatically from your Price Log entries</t>
  </si>
  <si>
    <t>4.  Check the Season Summary at the end of each month to see your price patterns building</t>
  </si>
  <si>
    <t>3.  Use the  Best Price Finder before you load your truck - enter your crop and quantity to see the best market</t>
  </si>
  <si>
    <t>5.  Share this with your cooperative or farmer group - the more people enter prices, the more useful it becomes</t>
  </si>
  <si>
    <t>Price Log</t>
  </si>
  <si>
    <t>Market Comparison</t>
  </si>
  <si>
    <t>Price Trends</t>
  </si>
  <si>
    <t>Best Price Finder</t>
  </si>
  <si>
    <t>Season Summary</t>
  </si>
  <si>
    <t>Record prices from any market, any time - one row per observation</t>
  </si>
  <si>
    <t>Track how prices move over time - know when to sell or hold</t>
  </si>
  <si>
    <t>Enter your crop and quantity - find the best market after transport costs</t>
  </si>
  <si>
    <t>Average price per crop per month - see your price calendar for the year</t>
  </si>
  <si>
    <t xml:space="preserve">  ZAMBIA MARKET PRICE TRACKER</t>
  </si>
  <si>
    <t>Record every price you hear - at a market, from another farmer, by phone or online</t>
  </si>
  <si>
    <t>MARKET PRICE LOG - Zambia</t>
  </si>
  <si>
    <t>PRICE TRENDS - Monthly Average by Crop &amp; Market</t>
  </si>
  <si>
    <t>Shows how prices move through the year - pulls automatically from your Price Log</t>
  </si>
  <si>
    <t>STEP 1 - WHAT ARE YOU SELLING?</t>
  </si>
  <si>
    <t>STEP 2 - TRANSPORT COST PER MARKET</t>
  </si>
  <si>
    <t>STEP 3 - YOUR RESULTS</t>
  </si>
  <si>
    <t>Enter your crop, quantity and transport cost - find your best market</t>
  </si>
  <si>
    <t>Chambeshi Market</t>
  </si>
  <si>
    <t>Markets: Soweto Market (Lusaka) · City Market (Lusaka) · Chambeshi Market · Chisokone Market (Kitwe) · Masala Market (Ndola) · Shoprite/Wholesale · Kasumbalesa Border · Farm Gate · Other</t>
  </si>
  <si>
    <t xml:space="preserve">6. Fee free to change crop or market names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</si>
</sst>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"/>
    </font>
    <font>
      <b/>
      <sz val="18"/>
      <color rgb="FFFFFFFF"/>
      <name val="Arial"/>
      <family val="2"/>
    </font>
    <font>
      <i/>
      <sz val="9"/>
      <color rgb="FF2E7D32"/>
      <name val="Arial"/>
      <family val="2"/>
    </font>
    <font>
      <b/>
      <sz val="11"/>
      <color rgb="FFFFFFFF"/>
      <name val="Arial"/>
      <family val="2"/>
    </font>
    <font>
      <b/>
      <sz val="10"/>
      <color rgb="FF1A3C1A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i/>
      <sz val="8"/>
      <color rgb="FF999999"/>
      <name val="Arial"/>
      <family val="2"/>
    </font>
    <font>
      <b/>
      <sz val="14"/>
      <color rgb="FFFFFFFF"/>
      <name val="Arial"/>
      <family val="2"/>
    </font>
    <font>
      <i/>
      <sz val="9"/>
      <color rgb="FF555555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13"/>
      <color rgb="FF2E7D32"/>
      <name val="Arial"/>
      <family val="2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2F3F4"/>
        <bgColor rgb="FFFFF8E1"/>
      </patternFill>
    </fill>
    <fill>
      <patternFill patternType="solid">
        <fgColor rgb="FF1A3C1A"/>
        <bgColor rgb="FF333300"/>
      </patternFill>
    </fill>
    <fill>
      <patternFill patternType="solid">
        <fgColor rgb="FFFFFFFF"/>
        <bgColor rgb="FFFFF8E1"/>
      </patternFill>
    </fill>
    <fill>
      <patternFill patternType="solid">
        <fgColor rgb="FF2E7D32"/>
        <bgColor rgb="FF008000"/>
      </patternFill>
    </fill>
    <fill>
      <patternFill patternType="solid">
        <fgColor rgb="FFD5F5E3"/>
        <bgColor rgb="FFCCFFFF"/>
      </patternFill>
    </fill>
    <fill>
      <patternFill patternType="solid">
        <fgColor rgb="FFFFF8E1"/>
        <bgColor rgb="FFFFF9C4"/>
      </patternFill>
    </fill>
    <fill>
      <patternFill patternType="solid">
        <fgColor rgb="FFFFF9C4"/>
        <bgColor rgb="FFFFF8E1"/>
      </patternFill>
    </fill>
    <fill>
      <patternFill patternType="solid">
        <fgColor rgb="FFFADBD8"/>
        <bgColor rgb="FFF2F3F4"/>
      </patternFill>
    </fill>
    <fill>
      <patternFill patternType="solid">
        <fgColor theme="6" tint="0.79998168889431442"/>
        <bgColor rgb="FFFFF9C4"/>
      </patternFill>
    </fill>
    <fill>
      <patternFill patternType="solid">
        <fgColor theme="6" tint="0.79998168889431442"/>
        <bgColor rgb="FFCCFFFF"/>
      </patternFill>
    </fill>
    <fill>
      <patternFill patternType="solid">
        <fgColor rgb="FF1A3C1A"/>
        <bgColor rgb="FF008000"/>
      </patternFill>
    </fill>
  </fills>
  <borders count="6">
    <border>
      <left/>
      <right/>
      <top/>
      <bottom/>
      <diagonal/>
    </border>
    <border>
      <left style="thin">
        <color rgb="FF2E7D32"/>
      </left>
      <right style="thin">
        <color rgb="FF2E7D32"/>
      </right>
      <top style="thin">
        <color rgb="FF2E7D32"/>
      </top>
      <bottom style="thin">
        <color rgb="FF2E7D32"/>
      </bottom>
      <diagonal/>
    </border>
    <border>
      <left style="thin">
        <color rgb="FF2E7D32"/>
      </left>
      <right/>
      <top style="thin">
        <color rgb="FF2E7D32"/>
      </top>
      <bottom style="thin">
        <color rgb="FF2E7D32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BDC3C7"/>
      </left>
      <right/>
      <top style="thin">
        <color rgb="FFBDC3C7"/>
      </top>
      <bottom style="thin">
        <color rgb="FFBDC3C7"/>
      </bottom>
      <diagonal/>
    </border>
    <border>
      <left style="thin">
        <color rgb="FFBDC3C7"/>
      </left>
      <right style="thin">
        <color rgb="FF2E7D32"/>
      </right>
      <top style="thin">
        <color rgb="FFBDC3C7"/>
      </top>
      <bottom style="thin">
        <color rgb="FFBDC3C7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1" fillId="8" borderId="3" xfId="0" applyFont="1" applyFill="1" applyBorder="1" applyAlignment="1"/>
    <xf numFmtId="0" fontId="10" fillId="5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2" borderId="0" xfId="0" applyFill="1" applyAlignment="1"/>
    <xf numFmtId="0" fontId="4" fillId="4" borderId="1" xfId="0" applyFont="1" applyFill="1" applyBorder="1" applyAlignment="1"/>
    <xf numFmtId="0" fontId="10" fillId="5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/>
    <xf numFmtId="0" fontId="11" fillId="8" borderId="3" xfId="0" applyFont="1" applyFill="1" applyBorder="1" applyAlignment="1"/>
    <xf numFmtId="0" fontId="12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/>
    <xf numFmtId="0" fontId="12" fillId="6" borderId="3" xfId="0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/>
    <xf numFmtId="1" fontId="12" fillId="4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/>
    <xf numFmtId="2" fontId="11" fillId="8" borderId="4" xfId="0" applyNumberFormat="1" applyFont="1" applyFill="1" applyBorder="1" applyAlignment="1"/>
    <xf numFmtId="0" fontId="5" fillId="10" borderId="0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/>
    <xf numFmtId="0" fontId="5" fillId="11" borderId="2" xfId="0" applyFont="1" applyFill="1" applyBorder="1" applyAlignment="1">
      <alignment horizontal="left" vertical="center" wrapText="1"/>
    </xf>
    <xf numFmtId="0" fontId="3" fillId="12" borderId="0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0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/>
    <xf numFmtId="0" fontId="12" fillId="11" borderId="3" xfId="0" applyFont="1" applyFill="1" applyBorder="1" applyAlignment="1"/>
    <xf numFmtId="0" fontId="12" fillId="11" borderId="3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0" fontId="16" fillId="2" borderId="0" xfId="0" applyFont="1" applyFill="1" applyAlignment="1"/>
    <xf numFmtId="0" fontId="1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C3C7"/>
      <rgbColor rgb="FF808080"/>
      <rgbColor rgb="FF9999FF"/>
      <rgbColor rgb="FF993366"/>
      <rgbColor rgb="FFFFF9C4"/>
      <rgbColor rgb="FFF2F3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F5E3"/>
      <rgbColor rgb="FFFFF8E1"/>
      <rgbColor rgb="FF99CCFF"/>
      <rgbColor rgb="FFFF99CC"/>
      <rgbColor rgb="FFCC99FF"/>
      <rgbColor rgb="FFFADBD8"/>
      <rgbColor rgb="FF3366FF"/>
      <rgbColor rgb="FF33CCCC"/>
      <rgbColor rgb="FF99CC00"/>
      <rgbColor rgb="FFFFCC00"/>
      <rgbColor rgb="FFD4A017"/>
      <rgbColor rgb="FFFF6600"/>
      <rgbColor rgb="FF555555"/>
      <rgbColor rgb="FF999999"/>
      <rgbColor rgb="FF003366"/>
      <rgbColor rgb="FF2E7D32"/>
      <rgbColor rgb="FF003300"/>
      <rgbColor rgb="FF333300"/>
      <rgbColor rgb="FF993300"/>
      <rgbColor rgb="FF993366"/>
      <rgbColor rgb="FF333399"/>
      <rgbColor rgb="FF1A3C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A3C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C1A"/>
  </sheetPr>
  <dimension ref="A1:F45"/>
  <sheetViews>
    <sheetView showGridLines="0" tabSelected="1" zoomScaleNormal="100" workbookViewId="0">
      <selection activeCell="I17" sqref="I17"/>
    </sheetView>
  </sheetViews>
  <sheetFormatPr defaultColWidth="8.7109375" defaultRowHeight="15" x14ac:dyDescent="0.25"/>
  <cols>
    <col min="1" max="1" width="3" style="12" customWidth="1"/>
    <col min="2" max="2" width="22" style="12" customWidth="1"/>
    <col min="3" max="3" width="42" style="12" customWidth="1"/>
    <col min="4" max="5" width="10" style="12" customWidth="1"/>
    <col min="6" max="6" width="3" style="12" customWidth="1"/>
  </cols>
  <sheetData>
    <row r="1" spans="1:6" ht="9.75" customHeight="1" x14ac:dyDescent="0.25">
      <c r="A1" s="13"/>
      <c r="B1" s="13"/>
      <c r="C1" s="13"/>
      <c r="D1" s="13"/>
      <c r="E1" s="13"/>
      <c r="F1" s="13"/>
    </row>
    <row r="2" spans="1:6" ht="60" customHeight="1" x14ac:dyDescent="0.25">
      <c r="A2" s="13"/>
      <c r="B2" s="11" t="s">
        <v>107</v>
      </c>
      <c r="C2" s="11"/>
      <c r="D2" s="11"/>
      <c r="E2" s="11"/>
      <c r="F2" s="13"/>
    </row>
    <row r="3" spans="1:6" ht="21.75" customHeight="1" x14ac:dyDescent="0.25">
      <c r="A3" s="13"/>
      <c r="B3" s="10" t="s">
        <v>0</v>
      </c>
      <c r="C3" s="10"/>
      <c r="D3" s="10"/>
      <c r="E3" s="10"/>
      <c r="F3" s="13"/>
    </row>
    <row r="4" spans="1:6" ht="13.5" customHeight="1" x14ac:dyDescent="0.25">
      <c r="A4" s="13"/>
      <c r="B4" s="13"/>
      <c r="C4" s="13"/>
      <c r="D4" s="13"/>
      <c r="E4" s="13"/>
      <c r="F4" s="13"/>
    </row>
    <row r="5" spans="1:6" ht="27.75" customHeight="1" x14ac:dyDescent="0.25">
      <c r="A5" s="13"/>
      <c r="B5" s="42" t="s">
        <v>1</v>
      </c>
      <c r="C5" s="42"/>
      <c r="D5" s="42"/>
      <c r="E5" s="42"/>
      <c r="F5" s="13"/>
    </row>
    <row r="6" spans="1:6" ht="27.75" customHeight="1" x14ac:dyDescent="0.25">
      <c r="A6" s="13"/>
      <c r="B6" s="40" t="s">
        <v>98</v>
      </c>
      <c r="C6" s="41" t="s">
        <v>103</v>
      </c>
      <c r="D6" s="41"/>
      <c r="E6" s="41"/>
      <c r="F6" s="13"/>
    </row>
    <row r="7" spans="1:6" ht="27.75" customHeight="1" x14ac:dyDescent="0.25">
      <c r="A7" s="13"/>
      <c r="B7" s="14" t="s">
        <v>99</v>
      </c>
      <c r="C7" s="9" t="s">
        <v>2</v>
      </c>
      <c r="D7" s="9"/>
      <c r="E7" s="9"/>
      <c r="F7" s="13"/>
    </row>
    <row r="8" spans="1:6" ht="27.75" customHeight="1" x14ac:dyDescent="0.25">
      <c r="A8" s="13"/>
      <c r="B8" s="40" t="s">
        <v>100</v>
      </c>
      <c r="C8" s="41" t="s">
        <v>104</v>
      </c>
      <c r="D8" s="41"/>
      <c r="E8" s="41"/>
      <c r="F8" s="13"/>
    </row>
    <row r="9" spans="1:6" ht="27.75" customHeight="1" x14ac:dyDescent="0.25">
      <c r="A9" s="13"/>
      <c r="B9" s="14" t="s">
        <v>101</v>
      </c>
      <c r="C9" s="9" t="s">
        <v>105</v>
      </c>
      <c r="D9" s="9"/>
      <c r="E9" s="9"/>
      <c r="F9" s="13"/>
    </row>
    <row r="10" spans="1:6" ht="13.5" customHeight="1" x14ac:dyDescent="0.25">
      <c r="A10" s="13"/>
      <c r="B10" s="40" t="s">
        <v>102</v>
      </c>
      <c r="C10" s="41" t="s">
        <v>106</v>
      </c>
      <c r="D10" s="41"/>
      <c r="E10" s="41"/>
      <c r="F10" s="13"/>
    </row>
    <row r="11" spans="1:6" ht="27.75" customHeight="1" x14ac:dyDescent="0.25">
      <c r="A11" s="13"/>
      <c r="B11" s="8" t="s">
        <v>3</v>
      </c>
      <c r="C11" s="8"/>
      <c r="D11" s="8"/>
      <c r="E11" s="8"/>
      <c r="F11" s="13"/>
    </row>
    <row r="12" spans="1:6" ht="30" customHeight="1" x14ac:dyDescent="0.25">
      <c r="A12" s="13"/>
      <c r="B12" s="39" t="s">
        <v>93</v>
      </c>
      <c r="C12" s="39"/>
      <c r="D12" s="39"/>
      <c r="E12" s="39"/>
      <c r="F12" s="13"/>
    </row>
    <row r="13" spans="1:6" ht="30" customHeight="1" x14ac:dyDescent="0.25">
      <c r="A13" s="13"/>
      <c r="B13" s="7" t="s">
        <v>94</v>
      </c>
      <c r="C13" s="7"/>
      <c r="D13" s="7"/>
      <c r="E13" s="7"/>
      <c r="F13" s="13"/>
    </row>
    <row r="14" spans="1:6" ht="30" customHeight="1" x14ac:dyDescent="0.25">
      <c r="A14" s="13"/>
      <c r="B14" s="39" t="s">
        <v>96</v>
      </c>
      <c r="C14" s="39"/>
      <c r="D14" s="39"/>
      <c r="E14" s="39"/>
      <c r="F14" s="13"/>
    </row>
    <row r="15" spans="1:6" ht="30" customHeight="1" x14ac:dyDescent="0.25">
      <c r="A15" s="13"/>
      <c r="B15" s="7" t="s">
        <v>95</v>
      </c>
      <c r="C15" s="7"/>
      <c r="D15" s="7"/>
      <c r="E15" s="7"/>
      <c r="F15" s="13"/>
    </row>
    <row r="16" spans="1:6" ht="30" customHeight="1" x14ac:dyDescent="0.25">
      <c r="A16" s="13"/>
      <c r="B16" s="39" t="s">
        <v>97</v>
      </c>
      <c r="C16" s="39"/>
      <c r="D16" s="39"/>
      <c r="E16" s="39"/>
      <c r="F16" s="13"/>
    </row>
    <row r="17" spans="1:6" ht="30" customHeight="1" x14ac:dyDescent="0.25">
      <c r="A17" s="13"/>
      <c r="B17" s="54" t="s">
        <v>118</v>
      </c>
      <c r="C17" s="54"/>
      <c r="D17" s="54"/>
      <c r="E17" s="54"/>
      <c r="F17" s="13"/>
    </row>
    <row r="18" spans="1:6" ht="23.25" customHeight="1" x14ac:dyDescent="0.25">
      <c r="A18" s="53"/>
      <c r="B18" s="54"/>
      <c r="C18" s="54"/>
      <c r="D18" s="54"/>
      <c r="E18" s="54"/>
      <c r="F18" s="13"/>
    </row>
    <row r="19" spans="1:6" ht="27.75" customHeight="1" x14ac:dyDescent="0.25">
      <c r="A19" s="13"/>
      <c r="B19" s="42" t="s">
        <v>4</v>
      </c>
      <c r="C19" s="42"/>
      <c r="D19" s="42"/>
      <c r="E19" s="42"/>
      <c r="F19" s="13"/>
    </row>
    <row r="20" spans="1:6" ht="36" customHeight="1" x14ac:dyDescent="0.25">
      <c r="A20" s="13"/>
      <c r="B20" s="6" t="s">
        <v>5</v>
      </c>
      <c r="C20" s="6"/>
      <c r="D20" s="6"/>
      <c r="E20" s="6"/>
      <c r="F20" s="13"/>
    </row>
    <row r="21" spans="1:6" ht="36" customHeight="1" x14ac:dyDescent="0.25">
      <c r="A21" s="13"/>
      <c r="B21" s="6" t="s">
        <v>117</v>
      </c>
      <c r="C21" s="6"/>
      <c r="D21" s="6"/>
      <c r="E21" s="6"/>
      <c r="F21" s="13"/>
    </row>
    <row r="22" spans="1:6" ht="27.75" customHeight="1" x14ac:dyDescent="0.25">
      <c r="A22" s="13"/>
      <c r="B22" s="13"/>
      <c r="C22" s="13"/>
      <c r="D22" s="13"/>
      <c r="E22" s="13"/>
      <c r="F22" s="13"/>
    </row>
    <row r="23" spans="1:6" ht="27.75" customHeight="1" x14ac:dyDescent="0.25">
      <c r="A23" s="13"/>
      <c r="B23" s="5" t="s">
        <v>92</v>
      </c>
      <c r="C23" s="5"/>
      <c r="D23" s="5"/>
      <c r="E23" s="5"/>
      <c r="F23" s="13"/>
    </row>
    <row r="24" spans="1:6" ht="13.5" customHeight="1" x14ac:dyDescent="0.25">
      <c r="A24" s="13"/>
      <c r="B24" s="13"/>
      <c r="C24" s="13"/>
      <c r="D24" s="13"/>
      <c r="E24" s="13"/>
      <c r="F24" s="13"/>
    </row>
    <row r="25" spans="1:6" ht="27.75" customHeight="1" x14ac:dyDescent="0.25">
      <c r="A25" s="13"/>
      <c r="B25" s="13"/>
      <c r="C25" s="13"/>
      <c r="D25" s="13"/>
      <c r="E25" s="13"/>
      <c r="F25" s="13"/>
    </row>
    <row r="26" spans="1:6" ht="13.5" customHeight="1" x14ac:dyDescent="0.25">
      <c r="A26" s="13"/>
      <c r="B26" s="13"/>
      <c r="C26" s="13"/>
      <c r="D26" s="13"/>
      <c r="E26" s="13"/>
      <c r="F26" s="13"/>
    </row>
    <row r="27" spans="1:6" ht="27.75" customHeight="1" x14ac:dyDescent="0.25">
      <c r="A27" s="13"/>
      <c r="B27" s="13"/>
      <c r="C27" s="13"/>
      <c r="D27" s="13"/>
      <c r="E27" s="13"/>
      <c r="F27" s="13"/>
    </row>
    <row r="28" spans="1:6" ht="13.5" customHeight="1" x14ac:dyDescent="0.25">
      <c r="A28" s="13"/>
      <c r="B28" s="13"/>
      <c r="C28" s="13"/>
      <c r="D28" s="13"/>
      <c r="E28" s="13"/>
      <c r="F28" s="13"/>
    </row>
    <row r="29" spans="1:6" ht="15" customHeight="1" x14ac:dyDescent="0.25">
      <c r="A29" s="13"/>
      <c r="B29" s="13"/>
      <c r="C29" s="13"/>
      <c r="D29" s="13"/>
      <c r="E29" s="13"/>
      <c r="F29" s="13"/>
    </row>
    <row r="30" spans="1:6" ht="15" customHeight="1" x14ac:dyDescent="0.25">
      <c r="A30" s="13"/>
      <c r="B30" s="13"/>
      <c r="C30" s="13"/>
      <c r="D30" s="13"/>
      <c r="E30" s="13"/>
      <c r="F30" s="13"/>
    </row>
    <row r="31" spans="1:6" ht="15" customHeight="1" x14ac:dyDescent="0.25">
      <c r="A31" s="13"/>
      <c r="B31" s="13"/>
      <c r="C31" s="13"/>
      <c r="D31" s="13"/>
      <c r="E31" s="13"/>
      <c r="F31" s="13"/>
    </row>
    <row r="32" spans="1:6" ht="15" customHeight="1" x14ac:dyDescent="0.25">
      <c r="A32" s="13"/>
      <c r="B32" s="13"/>
      <c r="C32" s="13"/>
      <c r="D32" s="13"/>
      <c r="E32" s="13"/>
      <c r="F32" s="13"/>
    </row>
    <row r="33" spans="1:6" ht="15" customHeight="1" x14ac:dyDescent="0.25">
      <c r="A33" s="13"/>
      <c r="B33" s="13"/>
      <c r="C33" s="13"/>
      <c r="D33" s="13"/>
      <c r="E33" s="13"/>
      <c r="F33" s="13"/>
    </row>
    <row r="34" spans="1:6" ht="15" customHeight="1" x14ac:dyDescent="0.25">
      <c r="A34" s="13"/>
      <c r="B34" s="13"/>
      <c r="C34" s="13"/>
      <c r="D34" s="13"/>
      <c r="E34" s="13"/>
      <c r="F34" s="13"/>
    </row>
    <row r="35" spans="1:6" ht="15" customHeight="1" x14ac:dyDescent="0.25">
      <c r="A35" s="13"/>
      <c r="B35" s="13"/>
      <c r="C35" s="13"/>
      <c r="D35" s="13"/>
      <c r="E35" s="13"/>
      <c r="F35" s="13"/>
    </row>
    <row r="36" spans="1:6" ht="15" customHeight="1" x14ac:dyDescent="0.25">
      <c r="A36" s="13"/>
      <c r="B36" s="13"/>
      <c r="C36" s="13"/>
      <c r="D36" s="13"/>
      <c r="E36" s="13"/>
      <c r="F36" s="13"/>
    </row>
    <row r="37" spans="1:6" ht="15" customHeight="1" x14ac:dyDescent="0.25">
      <c r="A37" s="13"/>
      <c r="B37" s="13"/>
      <c r="C37" s="13"/>
      <c r="D37" s="13"/>
      <c r="E37" s="13"/>
      <c r="F37" s="13"/>
    </row>
    <row r="38" spans="1:6" ht="15" customHeight="1" x14ac:dyDescent="0.25">
      <c r="A38" s="13"/>
      <c r="B38" s="13"/>
      <c r="C38" s="13"/>
      <c r="D38" s="13"/>
      <c r="E38" s="13"/>
      <c r="F38" s="13"/>
    </row>
    <row r="39" spans="1:6" ht="15" customHeight="1" x14ac:dyDescent="0.25">
      <c r="A39" s="13"/>
      <c r="B39" s="13"/>
      <c r="C39" s="13"/>
      <c r="D39" s="13"/>
      <c r="E39" s="13"/>
      <c r="F39" s="13"/>
    </row>
    <row r="40" spans="1:6" ht="15" customHeight="1" x14ac:dyDescent="0.25">
      <c r="A40" s="13"/>
      <c r="B40" s="13"/>
      <c r="C40" s="13"/>
      <c r="D40" s="13"/>
      <c r="E40" s="13"/>
      <c r="F40" s="13"/>
    </row>
    <row r="41" spans="1:6" ht="15" customHeight="1" x14ac:dyDescent="0.25">
      <c r="A41" s="13"/>
      <c r="B41" s="13"/>
      <c r="C41" s="13"/>
      <c r="D41" s="13"/>
      <c r="E41" s="13"/>
      <c r="F41" s="13"/>
    </row>
    <row r="42" spans="1:6" ht="15" customHeight="1" x14ac:dyDescent="0.25">
      <c r="A42" s="13"/>
      <c r="B42" s="13"/>
      <c r="C42" s="13"/>
      <c r="D42" s="13"/>
      <c r="E42" s="13"/>
      <c r="F42" s="13"/>
    </row>
    <row r="43" spans="1:6" ht="15" customHeight="1" x14ac:dyDescent="0.25">
      <c r="A43" s="13"/>
      <c r="B43" s="13"/>
      <c r="C43" s="13"/>
      <c r="D43" s="13"/>
      <c r="E43" s="13"/>
      <c r="F43" s="13"/>
    </row>
    <row r="44" spans="1:6" ht="15" customHeight="1" x14ac:dyDescent="0.25">
      <c r="A44" s="13"/>
      <c r="B44" s="13"/>
      <c r="C44" s="13"/>
      <c r="D44" s="13"/>
      <c r="E44" s="13"/>
      <c r="F44" s="13"/>
    </row>
    <row r="45" spans="1:6" ht="15" customHeight="1" x14ac:dyDescent="0.25">
      <c r="A45" s="13"/>
      <c r="B45" s="13"/>
      <c r="C45" s="13"/>
      <c r="D45" s="13"/>
      <c r="E45" s="13"/>
      <c r="F45" s="13"/>
    </row>
  </sheetData>
  <mergeCells count="20">
    <mergeCell ref="B20:E20"/>
    <mergeCell ref="B21:E21"/>
    <mergeCell ref="B23:E23"/>
    <mergeCell ref="B18:E18"/>
    <mergeCell ref="B17:E17"/>
    <mergeCell ref="B13:E13"/>
    <mergeCell ref="B14:E14"/>
    <mergeCell ref="B15:E15"/>
    <mergeCell ref="B16:E16"/>
    <mergeCell ref="B19:E19"/>
    <mergeCell ref="C8:E8"/>
    <mergeCell ref="C9:E9"/>
    <mergeCell ref="C10:E10"/>
    <mergeCell ref="B11:E11"/>
    <mergeCell ref="B12:E12"/>
    <mergeCell ref="B2:E2"/>
    <mergeCell ref="B3:E3"/>
    <mergeCell ref="B5:E5"/>
    <mergeCell ref="C6:E6"/>
    <mergeCell ref="C7:E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C1A"/>
  </sheetPr>
  <dimension ref="A1:I203"/>
  <sheetViews>
    <sheetView showGridLines="0" zoomScaleNormal="100" workbookViewId="0">
      <selection activeCell="J5" sqref="J5"/>
    </sheetView>
  </sheetViews>
  <sheetFormatPr defaultColWidth="8.7109375" defaultRowHeight="15" x14ac:dyDescent="0.25"/>
  <cols>
    <col min="1" max="1" width="12" style="12" customWidth="1"/>
    <col min="2" max="2" width="16" style="12" customWidth="1"/>
    <col min="3" max="3" width="26" style="12" customWidth="1"/>
    <col min="4" max="4" width="12" style="12" customWidth="1"/>
    <col min="5" max="5" width="14" style="12" customWidth="1"/>
    <col min="6" max="6" width="16" style="12" customWidth="1"/>
    <col min="7" max="7" width="24" style="12" customWidth="1"/>
    <col min="8" max="9" width="4" style="12" customWidth="1"/>
  </cols>
  <sheetData>
    <row r="1" spans="1:9" ht="33.75" customHeight="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</row>
    <row r="2" spans="1:9" ht="15.75" customHeight="1" x14ac:dyDescent="0.25">
      <c r="A2" s="3" t="s">
        <v>108</v>
      </c>
      <c r="B2" s="3"/>
      <c r="C2" s="3"/>
      <c r="D2" s="3"/>
      <c r="E2" s="3"/>
      <c r="F2" s="3"/>
      <c r="G2" s="3"/>
      <c r="H2" s="3"/>
      <c r="I2" s="3"/>
    </row>
    <row r="3" spans="1:9" ht="25.5" customHeight="1" x14ac:dyDescent="0.25">
      <c r="A3" s="43" t="s">
        <v>6</v>
      </c>
      <c r="B3" s="43" t="s">
        <v>7</v>
      </c>
      <c r="C3" s="43" t="s">
        <v>8</v>
      </c>
      <c r="D3" s="43" t="s">
        <v>9</v>
      </c>
      <c r="E3" s="43" t="s">
        <v>10</v>
      </c>
      <c r="F3" s="43" t="s">
        <v>11</v>
      </c>
      <c r="G3" s="45" t="s">
        <v>12</v>
      </c>
      <c r="H3" s="46"/>
      <c r="I3" s="46"/>
    </row>
    <row r="4" spans="1:9" ht="19.5" customHeight="1" x14ac:dyDescent="0.25">
      <c r="A4" s="16"/>
      <c r="B4" s="16"/>
      <c r="C4" s="16"/>
      <c r="D4" s="16"/>
      <c r="E4" s="16"/>
      <c r="F4" s="16"/>
      <c r="G4" s="16"/>
    </row>
    <row r="5" spans="1:9" ht="19.5" customHeight="1" x14ac:dyDescent="0.25">
      <c r="A5" s="16"/>
      <c r="B5" s="16"/>
      <c r="C5" s="16"/>
      <c r="D5" s="16"/>
      <c r="E5" s="16"/>
      <c r="F5" s="16"/>
      <c r="G5" s="16"/>
    </row>
    <row r="6" spans="1:9" ht="19.5" customHeight="1" x14ac:dyDescent="0.25">
      <c r="A6" s="16"/>
      <c r="B6" s="16"/>
      <c r="C6" s="16"/>
      <c r="D6" s="16"/>
      <c r="E6" s="16"/>
      <c r="F6" s="16"/>
      <c r="G6" s="16"/>
    </row>
    <row r="7" spans="1:9" ht="19.5" customHeight="1" x14ac:dyDescent="0.25">
      <c r="A7" s="16"/>
      <c r="B7" s="16"/>
      <c r="C7" s="16"/>
      <c r="D7" s="16"/>
      <c r="E7" s="16"/>
      <c r="F7" s="16"/>
      <c r="G7" s="16"/>
    </row>
    <row r="8" spans="1:9" ht="19.5" customHeight="1" x14ac:dyDescent="0.25">
      <c r="A8" s="16"/>
      <c r="B8" s="16"/>
      <c r="C8" s="16"/>
      <c r="D8" s="16"/>
      <c r="E8" s="16"/>
      <c r="F8" s="16"/>
      <c r="G8" s="16"/>
    </row>
    <row r="9" spans="1:9" ht="19.5" customHeight="1" x14ac:dyDescent="0.25">
      <c r="A9" s="16"/>
      <c r="B9" s="16"/>
      <c r="C9" s="16"/>
      <c r="D9" s="16"/>
      <c r="E9" s="16"/>
      <c r="F9" s="16"/>
      <c r="G9" s="16"/>
    </row>
    <row r="10" spans="1:9" ht="19.5" customHeight="1" x14ac:dyDescent="0.25">
      <c r="A10" s="16"/>
      <c r="B10" s="16"/>
      <c r="C10" s="16"/>
      <c r="D10" s="16"/>
      <c r="E10" s="16"/>
      <c r="F10" s="16"/>
      <c r="G10" s="16"/>
    </row>
    <row r="11" spans="1:9" ht="19.5" customHeight="1" x14ac:dyDescent="0.25">
      <c r="A11" s="16"/>
      <c r="B11" s="16"/>
      <c r="C11" s="16"/>
      <c r="D11" s="16"/>
      <c r="E11" s="16"/>
      <c r="F11" s="16"/>
      <c r="G11" s="16"/>
    </row>
    <row r="12" spans="1:9" ht="19.5" customHeight="1" x14ac:dyDescent="0.25">
      <c r="A12" s="16"/>
      <c r="B12" s="16"/>
      <c r="C12" s="16"/>
      <c r="D12" s="16"/>
      <c r="E12" s="16"/>
      <c r="F12" s="16"/>
      <c r="G12" s="16"/>
    </row>
    <row r="13" spans="1:9" ht="19.5" customHeight="1" x14ac:dyDescent="0.25">
      <c r="A13" s="16"/>
      <c r="B13" s="16"/>
      <c r="C13" s="16"/>
      <c r="D13" s="16"/>
      <c r="E13" s="16"/>
      <c r="F13" s="16"/>
      <c r="G13" s="16"/>
    </row>
    <row r="14" spans="1:9" ht="19.5" customHeight="1" x14ac:dyDescent="0.25">
      <c r="A14" s="16"/>
      <c r="B14" s="16"/>
      <c r="C14" s="16"/>
      <c r="D14" s="16"/>
      <c r="E14" s="16"/>
      <c r="F14" s="16"/>
      <c r="G14" s="16"/>
    </row>
    <row r="15" spans="1:9" ht="19.5" customHeight="1" x14ac:dyDescent="0.25">
      <c r="A15" s="16"/>
      <c r="B15" s="16"/>
      <c r="C15" s="16"/>
      <c r="D15" s="16"/>
      <c r="E15" s="16"/>
      <c r="F15" s="16"/>
      <c r="G15" s="16"/>
    </row>
    <row r="16" spans="1:9" ht="19.5" customHeight="1" x14ac:dyDescent="0.25">
      <c r="A16" s="16"/>
      <c r="B16" s="16"/>
      <c r="C16" s="16"/>
      <c r="D16" s="16"/>
      <c r="E16" s="16"/>
      <c r="F16" s="16"/>
      <c r="G16" s="16"/>
    </row>
    <row r="17" spans="1:7" ht="19.5" customHeight="1" x14ac:dyDescent="0.25">
      <c r="A17" s="16"/>
      <c r="B17" s="16"/>
      <c r="C17" s="16"/>
      <c r="D17" s="16"/>
      <c r="E17" s="16"/>
      <c r="F17" s="16"/>
      <c r="G17" s="16"/>
    </row>
    <row r="18" spans="1:7" ht="19.5" customHeight="1" x14ac:dyDescent="0.25">
      <c r="A18" s="16"/>
      <c r="B18" s="16"/>
      <c r="C18" s="16"/>
      <c r="D18" s="16"/>
      <c r="E18" s="16"/>
      <c r="F18" s="16"/>
      <c r="G18" s="16"/>
    </row>
    <row r="19" spans="1:7" ht="19.5" customHeight="1" x14ac:dyDescent="0.25">
      <c r="A19" s="16"/>
      <c r="B19" s="16"/>
      <c r="C19" s="16"/>
      <c r="D19" s="16"/>
      <c r="E19" s="16"/>
      <c r="F19" s="16"/>
      <c r="G19" s="16"/>
    </row>
    <row r="20" spans="1:7" ht="19.5" customHeight="1" x14ac:dyDescent="0.25">
      <c r="A20" s="16"/>
      <c r="B20" s="16"/>
      <c r="C20" s="16"/>
      <c r="D20" s="16"/>
      <c r="E20" s="16"/>
      <c r="F20" s="16"/>
      <c r="G20" s="16"/>
    </row>
    <row r="21" spans="1:7" ht="19.5" customHeight="1" x14ac:dyDescent="0.25">
      <c r="A21" s="16"/>
      <c r="B21" s="16"/>
      <c r="C21" s="16"/>
      <c r="D21" s="16"/>
      <c r="E21" s="16"/>
      <c r="F21" s="16"/>
      <c r="G21" s="16"/>
    </row>
    <row r="22" spans="1:7" ht="19.5" customHeight="1" x14ac:dyDescent="0.25">
      <c r="A22" s="16"/>
      <c r="B22" s="16"/>
      <c r="C22" s="16"/>
      <c r="D22" s="16"/>
      <c r="E22" s="16"/>
      <c r="F22" s="16"/>
      <c r="G22" s="16"/>
    </row>
    <row r="23" spans="1:7" ht="19.5" customHeight="1" x14ac:dyDescent="0.25">
      <c r="A23" s="16"/>
      <c r="B23" s="16"/>
      <c r="C23" s="16"/>
      <c r="D23" s="16"/>
      <c r="E23" s="16"/>
      <c r="F23" s="16"/>
      <c r="G23" s="16"/>
    </row>
    <row r="24" spans="1:7" ht="19.5" customHeight="1" x14ac:dyDescent="0.25">
      <c r="A24" s="16"/>
      <c r="B24" s="16"/>
      <c r="C24" s="16"/>
      <c r="D24" s="16"/>
      <c r="E24" s="16"/>
      <c r="F24" s="16"/>
      <c r="G24" s="16"/>
    </row>
    <row r="25" spans="1:7" ht="19.5" customHeight="1" x14ac:dyDescent="0.25">
      <c r="A25" s="16"/>
      <c r="B25" s="16"/>
      <c r="C25" s="16"/>
      <c r="D25" s="16"/>
      <c r="E25" s="16"/>
      <c r="F25" s="16"/>
      <c r="G25" s="16"/>
    </row>
    <row r="26" spans="1:7" ht="19.5" customHeight="1" x14ac:dyDescent="0.25">
      <c r="A26" s="16"/>
      <c r="B26" s="16"/>
      <c r="C26" s="16"/>
      <c r="D26" s="16"/>
      <c r="E26" s="16"/>
      <c r="F26" s="16"/>
      <c r="G26" s="16"/>
    </row>
    <row r="27" spans="1:7" ht="19.5" customHeight="1" x14ac:dyDescent="0.25">
      <c r="A27" s="16"/>
      <c r="B27" s="16"/>
      <c r="C27" s="16"/>
      <c r="D27" s="16"/>
      <c r="E27" s="16"/>
      <c r="F27" s="16"/>
      <c r="G27" s="16"/>
    </row>
    <row r="28" spans="1:7" ht="19.5" customHeight="1" x14ac:dyDescent="0.25">
      <c r="A28" s="16"/>
      <c r="B28" s="16"/>
      <c r="C28" s="16"/>
      <c r="D28" s="16"/>
      <c r="E28" s="16"/>
      <c r="F28" s="16"/>
      <c r="G28" s="16"/>
    </row>
    <row r="29" spans="1:7" ht="19.5" customHeight="1" x14ac:dyDescent="0.25">
      <c r="A29" s="16"/>
      <c r="B29" s="16"/>
      <c r="C29" s="16"/>
      <c r="D29" s="16"/>
      <c r="E29" s="16"/>
      <c r="F29" s="16"/>
      <c r="G29" s="16"/>
    </row>
    <row r="30" spans="1:7" ht="19.5" customHeight="1" x14ac:dyDescent="0.25">
      <c r="A30" s="16"/>
      <c r="B30" s="16"/>
      <c r="C30" s="16"/>
      <c r="D30" s="16"/>
      <c r="E30" s="16"/>
      <c r="F30" s="16"/>
      <c r="G30" s="16"/>
    </row>
    <row r="31" spans="1:7" ht="19.5" customHeight="1" x14ac:dyDescent="0.25">
      <c r="A31" s="16"/>
      <c r="B31" s="16"/>
      <c r="C31" s="16"/>
      <c r="D31" s="16"/>
      <c r="E31" s="16"/>
      <c r="F31" s="16"/>
      <c r="G31" s="16"/>
    </row>
    <row r="32" spans="1:7" ht="19.5" customHeight="1" x14ac:dyDescent="0.25">
      <c r="A32" s="16"/>
      <c r="B32" s="16"/>
      <c r="C32" s="16"/>
      <c r="D32" s="16"/>
      <c r="E32" s="16"/>
      <c r="F32" s="16"/>
      <c r="G32" s="16"/>
    </row>
    <row r="33" spans="1:7" ht="19.5" customHeight="1" x14ac:dyDescent="0.25">
      <c r="A33" s="16"/>
      <c r="B33" s="16"/>
      <c r="C33" s="16"/>
      <c r="D33" s="16"/>
      <c r="E33" s="16"/>
      <c r="F33" s="16"/>
      <c r="G33" s="16"/>
    </row>
    <row r="34" spans="1:7" ht="19.5" customHeight="1" x14ac:dyDescent="0.25">
      <c r="A34" s="16"/>
      <c r="B34" s="16"/>
      <c r="C34" s="16"/>
      <c r="D34" s="16"/>
      <c r="E34" s="16"/>
      <c r="F34" s="16"/>
      <c r="G34" s="16"/>
    </row>
    <row r="35" spans="1:7" ht="19.5" customHeight="1" x14ac:dyDescent="0.25">
      <c r="A35" s="16"/>
      <c r="B35" s="16"/>
      <c r="C35" s="16"/>
      <c r="D35" s="16"/>
      <c r="E35" s="16"/>
      <c r="F35" s="16"/>
      <c r="G35" s="16"/>
    </row>
    <row r="36" spans="1:7" ht="19.5" customHeight="1" x14ac:dyDescent="0.25">
      <c r="A36" s="16"/>
      <c r="B36" s="16"/>
      <c r="C36" s="16"/>
      <c r="D36" s="16"/>
      <c r="E36" s="16"/>
      <c r="F36" s="16"/>
      <c r="G36" s="16"/>
    </row>
    <row r="37" spans="1:7" ht="19.5" customHeight="1" x14ac:dyDescent="0.25">
      <c r="A37" s="16"/>
      <c r="B37" s="16"/>
      <c r="C37" s="16"/>
      <c r="D37" s="16"/>
      <c r="E37" s="16"/>
      <c r="F37" s="16"/>
      <c r="G37" s="16"/>
    </row>
    <row r="38" spans="1:7" ht="19.5" customHeight="1" x14ac:dyDescent="0.25">
      <c r="A38" s="16"/>
      <c r="B38" s="16"/>
      <c r="C38" s="16"/>
      <c r="D38" s="16"/>
      <c r="E38" s="16"/>
      <c r="F38" s="16"/>
      <c r="G38" s="16"/>
    </row>
    <row r="39" spans="1:7" ht="19.5" customHeight="1" x14ac:dyDescent="0.25">
      <c r="A39" s="16"/>
      <c r="B39" s="16"/>
      <c r="C39" s="16"/>
      <c r="D39" s="16"/>
      <c r="E39" s="16"/>
      <c r="F39" s="16"/>
      <c r="G39" s="16"/>
    </row>
    <row r="40" spans="1:7" ht="19.5" customHeight="1" x14ac:dyDescent="0.25">
      <c r="A40" s="16"/>
      <c r="B40" s="16"/>
      <c r="C40" s="16"/>
      <c r="D40" s="16"/>
      <c r="E40" s="16"/>
      <c r="F40" s="16"/>
      <c r="G40" s="16"/>
    </row>
    <row r="41" spans="1:7" ht="19.5" customHeight="1" x14ac:dyDescent="0.25">
      <c r="A41" s="16"/>
      <c r="B41" s="16"/>
      <c r="C41" s="16"/>
      <c r="D41" s="16"/>
      <c r="E41" s="16"/>
      <c r="F41" s="16"/>
      <c r="G41" s="16"/>
    </row>
    <row r="42" spans="1:7" ht="19.5" customHeight="1" x14ac:dyDescent="0.25">
      <c r="A42" s="16"/>
      <c r="B42" s="16"/>
      <c r="C42" s="16"/>
      <c r="D42" s="16"/>
      <c r="E42" s="16"/>
      <c r="F42" s="16"/>
      <c r="G42" s="16"/>
    </row>
    <row r="43" spans="1:7" ht="19.5" customHeight="1" x14ac:dyDescent="0.25">
      <c r="A43" s="16"/>
      <c r="B43" s="16"/>
      <c r="C43" s="16"/>
      <c r="D43" s="16"/>
      <c r="E43" s="16"/>
      <c r="F43" s="16"/>
      <c r="G43" s="16"/>
    </row>
    <row r="44" spans="1:7" ht="19.5" customHeight="1" x14ac:dyDescent="0.25">
      <c r="A44" s="16"/>
      <c r="B44" s="16"/>
      <c r="C44" s="16"/>
      <c r="D44" s="16"/>
      <c r="E44" s="16"/>
      <c r="F44" s="16"/>
      <c r="G44" s="16"/>
    </row>
    <row r="45" spans="1:7" ht="19.5" customHeight="1" x14ac:dyDescent="0.25">
      <c r="A45" s="16"/>
      <c r="B45" s="16"/>
      <c r="C45" s="16"/>
      <c r="D45" s="16"/>
      <c r="E45" s="16"/>
      <c r="F45" s="16"/>
      <c r="G45" s="16"/>
    </row>
    <row r="46" spans="1:7" ht="19.5" customHeight="1" x14ac:dyDescent="0.25">
      <c r="A46" s="16"/>
      <c r="B46" s="16"/>
      <c r="C46" s="16"/>
      <c r="D46" s="16"/>
      <c r="E46" s="16"/>
      <c r="F46" s="16"/>
      <c r="G46" s="16"/>
    </row>
    <row r="47" spans="1:7" ht="19.5" customHeight="1" x14ac:dyDescent="0.25">
      <c r="A47" s="16"/>
      <c r="B47" s="16"/>
      <c r="C47" s="16"/>
      <c r="D47" s="16"/>
      <c r="E47" s="16"/>
      <c r="F47" s="16"/>
      <c r="G47" s="16"/>
    </row>
    <row r="48" spans="1:7" ht="19.5" customHeight="1" x14ac:dyDescent="0.25">
      <c r="A48" s="16"/>
      <c r="B48" s="16"/>
      <c r="C48" s="16"/>
      <c r="D48" s="16"/>
      <c r="E48" s="16"/>
      <c r="F48" s="16"/>
      <c r="G48" s="16"/>
    </row>
    <row r="49" spans="1:7" ht="19.5" customHeight="1" x14ac:dyDescent="0.25">
      <c r="A49" s="16"/>
      <c r="B49" s="16"/>
      <c r="C49" s="16"/>
      <c r="D49" s="16"/>
      <c r="E49" s="16"/>
      <c r="F49" s="16"/>
      <c r="G49" s="16"/>
    </row>
    <row r="50" spans="1:7" ht="19.5" customHeight="1" x14ac:dyDescent="0.25">
      <c r="A50" s="16"/>
      <c r="B50" s="16"/>
      <c r="C50" s="16"/>
      <c r="D50" s="16"/>
      <c r="E50" s="16"/>
      <c r="F50" s="16"/>
      <c r="G50" s="16"/>
    </row>
    <row r="51" spans="1:7" ht="19.5" customHeight="1" x14ac:dyDescent="0.25">
      <c r="A51" s="16"/>
      <c r="B51" s="16"/>
      <c r="C51" s="16"/>
      <c r="D51" s="16"/>
      <c r="E51" s="16"/>
      <c r="F51" s="16"/>
      <c r="G51" s="16"/>
    </row>
    <row r="52" spans="1:7" ht="19.5" customHeight="1" x14ac:dyDescent="0.25">
      <c r="A52" s="16"/>
      <c r="B52" s="16"/>
      <c r="C52" s="16"/>
      <c r="D52" s="16"/>
      <c r="E52" s="16"/>
      <c r="F52" s="16"/>
      <c r="G52" s="16"/>
    </row>
    <row r="53" spans="1:7" ht="19.5" customHeight="1" x14ac:dyDescent="0.25">
      <c r="A53" s="16"/>
      <c r="B53" s="16"/>
      <c r="C53" s="16"/>
      <c r="D53" s="16"/>
      <c r="E53" s="16"/>
      <c r="F53" s="16"/>
      <c r="G53" s="16"/>
    </row>
    <row r="54" spans="1:7" ht="19.5" customHeight="1" x14ac:dyDescent="0.25">
      <c r="A54" s="16"/>
      <c r="B54" s="16"/>
      <c r="C54" s="16"/>
      <c r="D54" s="16"/>
      <c r="E54" s="16"/>
      <c r="F54" s="16"/>
      <c r="G54" s="16"/>
    </row>
    <row r="55" spans="1:7" ht="19.5" customHeight="1" x14ac:dyDescent="0.25">
      <c r="A55" s="16"/>
      <c r="B55" s="16"/>
      <c r="C55" s="16"/>
      <c r="D55" s="16"/>
      <c r="E55" s="16"/>
      <c r="F55" s="16"/>
      <c r="G55" s="16"/>
    </row>
    <row r="56" spans="1:7" ht="19.5" customHeight="1" x14ac:dyDescent="0.25">
      <c r="A56" s="16"/>
      <c r="B56" s="16"/>
      <c r="C56" s="16"/>
      <c r="D56" s="16"/>
      <c r="E56" s="16"/>
      <c r="F56" s="16"/>
      <c r="G56" s="16"/>
    </row>
    <row r="57" spans="1:7" ht="19.5" customHeight="1" x14ac:dyDescent="0.25">
      <c r="A57" s="16"/>
      <c r="B57" s="16"/>
      <c r="C57" s="16"/>
      <c r="D57" s="16"/>
      <c r="E57" s="16"/>
      <c r="F57" s="16"/>
      <c r="G57" s="16"/>
    </row>
    <row r="58" spans="1:7" ht="19.5" customHeight="1" x14ac:dyDescent="0.25">
      <c r="A58" s="16"/>
      <c r="B58" s="16"/>
      <c r="C58" s="16"/>
      <c r="D58" s="16"/>
      <c r="E58" s="16"/>
      <c r="F58" s="16"/>
      <c r="G58" s="16"/>
    </row>
    <row r="59" spans="1:7" ht="19.5" customHeight="1" x14ac:dyDescent="0.25">
      <c r="A59" s="16"/>
      <c r="B59" s="16"/>
      <c r="C59" s="16"/>
      <c r="D59" s="16"/>
      <c r="E59" s="16"/>
      <c r="F59" s="16"/>
      <c r="G59" s="16"/>
    </row>
    <row r="60" spans="1:7" ht="19.5" customHeight="1" x14ac:dyDescent="0.25">
      <c r="A60" s="16"/>
      <c r="B60" s="16"/>
      <c r="C60" s="16"/>
      <c r="D60" s="16"/>
      <c r="E60" s="16"/>
      <c r="F60" s="16"/>
      <c r="G60" s="16"/>
    </row>
    <row r="61" spans="1:7" ht="19.5" customHeight="1" x14ac:dyDescent="0.25">
      <c r="A61" s="16"/>
      <c r="B61" s="16"/>
      <c r="C61" s="16"/>
      <c r="D61" s="16"/>
      <c r="E61" s="16"/>
      <c r="F61" s="16"/>
      <c r="G61" s="16"/>
    </row>
    <row r="62" spans="1:7" ht="19.5" customHeight="1" x14ac:dyDescent="0.25">
      <c r="A62" s="16"/>
      <c r="B62" s="16"/>
      <c r="C62" s="16"/>
      <c r="D62" s="16"/>
      <c r="E62" s="16"/>
      <c r="F62" s="16"/>
      <c r="G62" s="16"/>
    </row>
    <row r="63" spans="1:7" ht="19.5" customHeight="1" x14ac:dyDescent="0.25">
      <c r="A63" s="16"/>
      <c r="B63" s="16"/>
      <c r="C63" s="16"/>
      <c r="D63" s="16"/>
      <c r="E63" s="16"/>
      <c r="F63" s="16"/>
      <c r="G63" s="16"/>
    </row>
    <row r="64" spans="1:7" ht="19.5" customHeight="1" x14ac:dyDescent="0.25">
      <c r="A64" s="16"/>
      <c r="B64" s="16"/>
      <c r="C64" s="16"/>
      <c r="D64" s="16"/>
      <c r="E64" s="16"/>
      <c r="F64" s="16"/>
      <c r="G64" s="16"/>
    </row>
    <row r="65" spans="1:7" ht="19.5" customHeight="1" x14ac:dyDescent="0.25">
      <c r="A65" s="16"/>
      <c r="B65" s="16"/>
      <c r="C65" s="16"/>
      <c r="D65" s="16"/>
      <c r="E65" s="16"/>
      <c r="F65" s="16"/>
      <c r="G65" s="16"/>
    </row>
    <row r="66" spans="1:7" ht="19.5" customHeight="1" x14ac:dyDescent="0.25">
      <c r="A66" s="16"/>
      <c r="B66" s="16"/>
      <c r="C66" s="16"/>
      <c r="D66" s="16"/>
      <c r="E66" s="16"/>
      <c r="F66" s="16"/>
      <c r="G66" s="16"/>
    </row>
    <row r="67" spans="1:7" ht="19.5" customHeight="1" x14ac:dyDescent="0.25">
      <c r="A67" s="16"/>
      <c r="B67" s="16"/>
      <c r="C67" s="16"/>
      <c r="D67" s="16"/>
      <c r="E67" s="16"/>
      <c r="F67" s="16"/>
      <c r="G67" s="16"/>
    </row>
    <row r="68" spans="1:7" ht="19.5" customHeight="1" x14ac:dyDescent="0.25">
      <c r="A68" s="16"/>
      <c r="B68" s="16"/>
      <c r="C68" s="16"/>
      <c r="D68" s="16"/>
      <c r="E68" s="16"/>
      <c r="F68" s="16"/>
      <c r="G68" s="16"/>
    </row>
    <row r="69" spans="1:7" ht="19.5" customHeight="1" x14ac:dyDescent="0.25">
      <c r="A69" s="16"/>
      <c r="B69" s="16"/>
      <c r="C69" s="16"/>
      <c r="D69" s="16"/>
      <c r="E69" s="16"/>
      <c r="F69" s="16"/>
      <c r="G69" s="16"/>
    </row>
    <row r="70" spans="1:7" ht="19.5" customHeight="1" x14ac:dyDescent="0.25">
      <c r="A70" s="16"/>
      <c r="B70" s="16"/>
      <c r="C70" s="16"/>
      <c r="D70" s="16"/>
      <c r="E70" s="16"/>
      <c r="F70" s="16"/>
      <c r="G70" s="16"/>
    </row>
    <row r="71" spans="1:7" ht="19.5" customHeight="1" x14ac:dyDescent="0.25">
      <c r="A71" s="16"/>
      <c r="B71" s="16"/>
      <c r="C71" s="16"/>
      <c r="D71" s="16"/>
      <c r="E71" s="16"/>
      <c r="F71" s="16"/>
      <c r="G71" s="16"/>
    </row>
    <row r="72" spans="1:7" ht="19.5" customHeight="1" x14ac:dyDescent="0.25">
      <c r="A72" s="16"/>
      <c r="B72" s="16"/>
      <c r="C72" s="16"/>
      <c r="D72" s="16"/>
      <c r="E72" s="16"/>
      <c r="F72" s="16"/>
      <c r="G72" s="16"/>
    </row>
    <row r="73" spans="1:7" ht="19.5" customHeight="1" x14ac:dyDescent="0.25">
      <c r="A73" s="16"/>
      <c r="B73" s="16"/>
      <c r="C73" s="16"/>
      <c r="D73" s="16"/>
      <c r="E73" s="16"/>
      <c r="F73" s="16"/>
      <c r="G73" s="16"/>
    </row>
    <row r="74" spans="1:7" ht="19.5" customHeight="1" x14ac:dyDescent="0.25">
      <c r="A74" s="16"/>
      <c r="B74" s="16"/>
      <c r="C74" s="16"/>
      <c r="D74" s="16"/>
      <c r="E74" s="16"/>
      <c r="F74" s="16"/>
      <c r="G74" s="16"/>
    </row>
    <row r="75" spans="1:7" ht="19.5" customHeight="1" x14ac:dyDescent="0.25">
      <c r="A75" s="16"/>
      <c r="B75" s="16"/>
      <c r="C75" s="16"/>
      <c r="D75" s="16"/>
      <c r="E75" s="16"/>
      <c r="F75" s="16"/>
      <c r="G75" s="16"/>
    </row>
    <row r="76" spans="1:7" ht="19.5" customHeight="1" x14ac:dyDescent="0.25">
      <c r="A76" s="16"/>
      <c r="B76" s="16"/>
      <c r="C76" s="16"/>
      <c r="D76" s="16"/>
      <c r="E76" s="16"/>
      <c r="F76" s="16"/>
      <c r="G76" s="16"/>
    </row>
    <row r="77" spans="1:7" ht="19.5" customHeight="1" x14ac:dyDescent="0.25">
      <c r="A77" s="16"/>
      <c r="B77" s="16"/>
      <c r="C77" s="16"/>
      <c r="D77" s="16"/>
      <c r="E77" s="16"/>
      <c r="F77" s="16"/>
      <c r="G77" s="16"/>
    </row>
    <row r="78" spans="1:7" ht="19.5" customHeight="1" x14ac:dyDescent="0.25">
      <c r="A78" s="16"/>
      <c r="B78" s="16"/>
      <c r="C78" s="16"/>
      <c r="D78" s="16"/>
      <c r="E78" s="16"/>
      <c r="F78" s="16"/>
      <c r="G78" s="16"/>
    </row>
    <row r="79" spans="1:7" ht="19.5" customHeight="1" x14ac:dyDescent="0.25">
      <c r="A79" s="16"/>
      <c r="B79" s="16"/>
      <c r="C79" s="16"/>
      <c r="D79" s="16"/>
      <c r="E79" s="16"/>
      <c r="F79" s="16"/>
      <c r="G79" s="16"/>
    </row>
    <row r="80" spans="1:7" ht="19.5" customHeight="1" x14ac:dyDescent="0.25">
      <c r="A80" s="16"/>
      <c r="B80" s="16"/>
      <c r="C80" s="16"/>
      <c r="D80" s="16"/>
      <c r="E80" s="16"/>
      <c r="F80" s="16"/>
      <c r="G80" s="16"/>
    </row>
    <row r="81" spans="1:7" ht="19.5" customHeight="1" x14ac:dyDescent="0.25">
      <c r="A81" s="16"/>
      <c r="B81" s="16"/>
      <c r="C81" s="16"/>
      <c r="D81" s="16"/>
      <c r="E81" s="16"/>
      <c r="F81" s="16"/>
      <c r="G81" s="16"/>
    </row>
    <row r="82" spans="1:7" ht="19.5" customHeight="1" x14ac:dyDescent="0.25">
      <c r="A82" s="16"/>
      <c r="B82" s="16"/>
      <c r="C82" s="16"/>
      <c r="D82" s="16"/>
      <c r="E82" s="16"/>
      <c r="F82" s="16"/>
      <c r="G82" s="16"/>
    </row>
    <row r="83" spans="1:7" ht="19.5" customHeight="1" x14ac:dyDescent="0.25">
      <c r="A83" s="16"/>
      <c r="B83" s="16"/>
      <c r="C83" s="16"/>
      <c r="D83" s="16"/>
      <c r="E83" s="16"/>
      <c r="F83" s="16"/>
      <c r="G83" s="16"/>
    </row>
    <row r="84" spans="1:7" ht="19.5" customHeight="1" x14ac:dyDescent="0.25">
      <c r="A84" s="16"/>
      <c r="B84" s="16"/>
      <c r="C84" s="16"/>
      <c r="D84" s="16"/>
      <c r="E84" s="16"/>
      <c r="F84" s="16"/>
      <c r="G84" s="16"/>
    </row>
    <row r="85" spans="1:7" ht="19.5" customHeight="1" x14ac:dyDescent="0.25">
      <c r="A85" s="16"/>
      <c r="B85" s="16"/>
      <c r="C85" s="16"/>
      <c r="D85" s="16"/>
      <c r="E85" s="16"/>
      <c r="F85" s="16"/>
      <c r="G85" s="16"/>
    </row>
    <row r="86" spans="1:7" ht="19.5" customHeight="1" x14ac:dyDescent="0.25">
      <c r="A86" s="16"/>
      <c r="B86" s="16"/>
      <c r="C86" s="16"/>
      <c r="D86" s="16"/>
      <c r="E86" s="16"/>
      <c r="F86" s="16"/>
      <c r="G86" s="16"/>
    </row>
    <row r="87" spans="1:7" ht="19.5" customHeight="1" x14ac:dyDescent="0.25">
      <c r="A87" s="16"/>
      <c r="B87" s="16"/>
      <c r="C87" s="16"/>
      <c r="D87" s="16"/>
      <c r="E87" s="16"/>
      <c r="F87" s="16"/>
      <c r="G87" s="16"/>
    </row>
    <row r="88" spans="1:7" ht="19.5" customHeight="1" x14ac:dyDescent="0.25">
      <c r="A88" s="16"/>
      <c r="B88" s="16"/>
      <c r="C88" s="16"/>
      <c r="D88" s="16"/>
      <c r="E88" s="16"/>
      <c r="F88" s="16"/>
      <c r="G88" s="16"/>
    </row>
    <row r="89" spans="1:7" ht="19.5" customHeight="1" x14ac:dyDescent="0.25">
      <c r="A89" s="16"/>
      <c r="B89" s="16"/>
      <c r="C89" s="16"/>
      <c r="D89" s="16"/>
      <c r="E89" s="16"/>
      <c r="F89" s="16"/>
      <c r="G89" s="16"/>
    </row>
    <row r="90" spans="1:7" ht="19.5" customHeight="1" x14ac:dyDescent="0.25">
      <c r="A90" s="16"/>
      <c r="B90" s="16"/>
      <c r="C90" s="16"/>
      <c r="D90" s="16"/>
      <c r="E90" s="16"/>
      <c r="F90" s="16"/>
      <c r="G90" s="16"/>
    </row>
    <row r="91" spans="1:7" ht="19.5" customHeight="1" x14ac:dyDescent="0.25">
      <c r="A91" s="16"/>
      <c r="B91" s="16"/>
      <c r="C91" s="16"/>
      <c r="D91" s="16"/>
      <c r="E91" s="16"/>
      <c r="F91" s="16"/>
      <c r="G91" s="16"/>
    </row>
    <row r="92" spans="1:7" ht="19.5" customHeight="1" x14ac:dyDescent="0.25">
      <c r="A92" s="16"/>
      <c r="B92" s="16"/>
      <c r="C92" s="16"/>
      <c r="D92" s="16"/>
      <c r="E92" s="16"/>
      <c r="F92" s="16"/>
      <c r="G92" s="16"/>
    </row>
    <row r="93" spans="1:7" ht="19.5" customHeight="1" x14ac:dyDescent="0.25">
      <c r="A93" s="16"/>
      <c r="B93" s="16"/>
      <c r="C93" s="16"/>
      <c r="D93" s="16"/>
      <c r="E93" s="16"/>
      <c r="F93" s="16"/>
      <c r="G93" s="16"/>
    </row>
    <row r="94" spans="1:7" ht="19.5" customHeight="1" x14ac:dyDescent="0.25">
      <c r="A94" s="16"/>
      <c r="B94" s="16"/>
      <c r="C94" s="16"/>
      <c r="D94" s="16"/>
      <c r="E94" s="16"/>
      <c r="F94" s="16"/>
      <c r="G94" s="16"/>
    </row>
    <row r="95" spans="1:7" ht="19.5" customHeight="1" x14ac:dyDescent="0.25">
      <c r="A95" s="16"/>
      <c r="B95" s="16"/>
      <c r="C95" s="16"/>
      <c r="D95" s="16"/>
      <c r="E95" s="16"/>
      <c r="F95" s="16"/>
      <c r="G95" s="16"/>
    </row>
    <row r="96" spans="1:7" ht="19.5" customHeight="1" x14ac:dyDescent="0.25">
      <c r="A96" s="16"/>
      <c r="B96" s="16"/>
      <c r="C96" s="16"/>
      <c r="D96" s="16"/>
      <c r="E96" s="16"/>
      <c r="F96" s="16"/>
      <c r="G96" s="16"/>
    </row>
    <row r="97" spans="1:7" ht="19.5" customHeight="1" x14ac:dyDescent="0.25">
      <c r="A97" s="16"/>
      <c r="B97" s="16"/>
      <c r="C97" s="16"/>
      <c r="D97" s="16"/>
      <c r="E97" s="16"/>
      <c r="F97" s="16"/>
      <c r="G97" s="16"/>
    </row>
    <row r="98" spans="1:7" ht="19.5" customHeight="1" x14ac:dyDescent="0.25">
      <c r="A98" s="16"/>
      <c r="B98" s="16"/>
      <c r="C98" s="16"/>
      <c r="D98" s="16"/>
      <c r="E98" s="16"/>
      <c r="F98" s="16"/>
      <c r="G98" s="16"/>
    </row>
    <row r="99" spans="1:7" ht="19.5" customHeight="1" x14ac:dyDescent="0.25">
      <c r="A99" s="16"/>
      <c r="B99" s="16"/>
      <c r="C99" s="16"/>
      <c r="D99" s="16"/>
      <c r="E99" s="16"/>
      <c r="F99" s="16"/>
      <c r="G99" s="16"/>
    </row>
    <row r="100" spans="1:7" ht="19.5" customHeight="1" x14ac:dyDescent="0.25">
      <c r="A100" s="16"/>
      <c r="B100" s="16"/>
      <c r="C100" s="16"/>
      <c r="D100" s="16"/>
      <c r="E100" s="16"/>
      <c r="F100" s="16"/>
      <c r="G100" s="16"/>
    </row>
    <row r="101" spans="1:7" ht="19.5" customHeight="1" x14ac:dyDescent="0.25">
      <c r="A101" s="16"/>
      <c r="B101" s="16"/>
      <c r="C101" s="16"/>
      <c r="D101" s="16"/>
      <c r="E101" s="16"/>
      <c r="F101" s="16"/>
      <c r="G101" s="16"/>
    </row>
    <row r="102" spans="1:7" ht="19.5" customHeight="1" x14ac:dyDescent="0.25">
      <c r="A102" s="16"/>
      <c r="B102" s="16"/>
      <c r="C102" s="16"/>
      <c r="D102" s="16"/>
      <c r="E102" s="16"/>
      <c r="F102" s="16"/>
      <c r="G102" s="16"/>
    </row>
    <row r="103" spans="1:7" ht="19.5" customHeight="1" x14ac:dyDescent="0.25">
      <c r="A103" s="16"/>
      <c r="B103" s="16"/>
      <c r="C103" s="16"/>
      <c r="D103" s="16"/>
      <c r="E103" s="16"/>
      <c r="F103" s="16"/>
      <c r="G103" s="16"/>
    </row>
    <row r="104" spans="1:7" ht="19.5" customHeight="1" x14ac:dyDescent="0.25">
      <c r="A104" s="16"/>
      <c r="B104" s="16"/>
      <c r="C104" s="16"/>
      <c r="D104" s="16"/>
      <c r="E104" s="16"/>
      <c r="F104" s="16"/>
      <c r="G104" s="16"/>
    </row>
    <row r="105" spans="1:7" ht="19.5" customHeight="1" x14ac:dyDescent="0.25">
      <c r="A105" s="16"/>
      <c r="B105" s="16"/>
      <c r="C105" s="16"/>
      <c r="D105" s="16"/>
      <c r="E105" s="16"/>
      <c r="F105" s="16"/>
      <c r="G105" s="16"/>
    </row>
    <row r="106" spans="1:7" ht="19.5" customHeight="1" x14ac:dyDescent="0.25">
      <c r="A106" s="16"/>
      <c r="B106" s="16"/>
      <c r="C106" s="16"/>
      <c r="D106" s="16"/>
      <c r="E106" s="16"/>
      <c r="F106" s="16"/>
      <c r="G106" s="16"/>
    </row>
    <row r="107" spans="1:7" ht="19.5" customHeight="1" x14ac:dyDescent="0.25">
      <c r="A107" s="16"/>
      <c r="B107" s="16"/>
      <c r="C107" s="16"/>
      <c r="D107" s="16"/>
      <c r="E107" s="16"/>
      <c r="F107" s="16"/>
      <c r="G107" s="16"/>
    </row>
    <row r="108" spans="1:7" ht="19.5" customHeight="1" x14ac:dyDescent="0.25">
      <c r="A108" s="16"/>
      <c r="B108" s="16"/>
      <c r="C108" s="16"/>
      <c r="D108" s="16"/>
      <c r="E108" s="16"/>
      <c r="F108" s="16"/>
      <c r="G108" s="16"/>
    </row>
    <row r="109" spans="1:7" ht="19.5" customHeight="1" x14ac:dyDescent="0.25">
      <c r="A109" s="16"/>
      <c r="B109" s="16"/>
      <c r="C109" s="16"/>
      <c r="D109" s="16"/>
      <c r="E109" s="16"/>
      <c r="F109" s="16"/>
      <c r="G109" s="16"/>
    </row>
    <row r="110" spans="1:7" ht="19.5" customHeight="1" x14ac:dyDescent="0.25">
      <c r="A110" s="16"/>
      <c r="B110" s="16"/>
      <c r="C110" s="16"/>
      <c r="D110" s="16"/>
      <c r="E110" s="16"/>
      <c r="F110" s="16"/>
      <c r="G110" s="16"/>
    </row>
    <row r="111" spans="1:7" ht="19.5" customHeight="1" x14ac:dyDescent="0.25">
      <c r="A111" s="16"/>
      <c r="B111" s="16"/>
      <c r="C111" s="16"/>
      <c r="D111" s="16"/>
      <c r="E111" s="16"/>
      <c r="F111" s="16"/>
      <c r="G111" s="16"/>
    </row>
    <row r="112" spans="1:7" ht="19.5" customHeight="1" x14ac:dyDescent="0.25">
      <c r="A112" s="16"/>
      <c r="B112" s="16"/>
      <c r="C112" s="16"/>
      <c r="D112" s="16"/>
      <c r="E112" s="16"/>
      <c r="F112" s="16"/>
      <c r="G112" s="16"/>
    </row>
    <row r="113" spans="1:7" ht="19.5" customHeight="1" x14ac:dyDescent="0.25">
      <c r="A113" s="16"/>
      <c r="B113" s="16"/>
      <c r="C113" s="16"/>
      <c r="D113" s="16"/>
      <c r="E113" s="16"/>
      <c r="F113" s="16"/>
      <c r="G113" s="16"/>
    </row>
    <row r="114" spans="1:7" ht="19.5" customHeight="1" x14ac:dyDescent="0.25">
      <c r="A114" s="16"/>
      <c r="B114" s="16"/>
      <c r="C114" s="16"/>
      <c r="D114" s="16"/>
      <c r="E114" s="16"/>
      <c r="F114" s="16"/>
      <c r="G114" s="16"/>
    </row>
    <row r="115" spans="1:7" ht="19.5" customHeight="1" x14ac:dyDescent="0.25">
      <c r="A115" s="16"/>
      <c r="B115" s="16"/>
      <c r="C115" s="16"/>
      <c r="D115" s="16"/>
      <c r="E115" s="16"/>
      <c r="F115" s="16"/>
      <c r="G115" s="16"/>
    </row>
    <row r="116" spans="1:7" ht="19.5" customHeight="1" x14ac:dyDescent="0.25">
      <c r="A116" s="16"/>
      <c r="B116" s="16"/>
      <c r="C116" s="16"/>
      <c r="D116" s="16"/>
      <c r="E116" s="16"/>
      <c r="F116" s="16"/>
      <c r="G116" s="16"/>
    </row>
    <row r="117" spans="1:7" ht="19.5" customHeight="1" x14ac:dyDescent="0.25">
      <c r="A117" s="16"/>
      <c r="B117" s="16"/>
      <c r="C117" s="16"/>
      <c r="D117" s="16"/>
      <c r="E117" s="16"/>
      <c r="F117" s="16"/>
      <c r="G117" s="16"/>
    </row>
    <row r="118" spans="1:7" ht="19.5" customHeight="1" x14ac:dyDescent="0.25">
      <c r="A118" s="16"/>
      <c r="B118" s="16"/>
      <c r="C118" s="16"/>
      <c r="D118" s="16"/>
      <c r="E118" s="16"/>
      <c r="F118" s="16"/>
      <c r="G118" s="16"/>
    </row>
    <row r="119" spans="1:7" ht="19.5" customHeight="1" x14ac:dyDescent="0.25">
      <c r="A119" s="16"/>
      <c r="B119" s="16"/>
      <c r="C119" s="16"/>
      <c r="D119" s="16"/>
      <c r="E119" s="16"/>
      <c r="F119" s="16"/>
      <c r="G119" s="16"/>
    </row>
    <row r="120" spans="1:7" ht="19.5" customHeight="1" x14ac:dyDescent="0.25">
      <c r="A120" s="16"/>
      <c r="B120" s="16"/>
      <c r="C120" s="16"/>
      <c r="D120" s="16"/>
      <c r="E120" s="16"/>
      <c r="F120" s="16"/>
      <c r="G120" s="16"/>
    </row>
    <row r="121" spans="1:7" ht="19.5" customHeight="1" x14ac:dyDescent="0.25">
      <c r="A121" s="16"/>
      <c r="B121" s="16"/>
      <c r="C121" s="16"/>
      <c r="D121" s="16"/>
      <c r="E121" s="16"/>
      <c r="F121" s="16"/>
      <c r="G121" s="16"/>
    </row>
    <row r="122" spans="1:7" ht="19.5" customHeight="1" x14ac:dyDescent="0.25">
      <c r="A122" s="16"/>
      <c r="B122" s="16"/>
      <c r="C122" s="16"/>
      <c r="D122" s="16"/>
      <c r="E122" s="16"/>
      <c r="F122" s="16"/>
      <c r="G122" s="16"/>
    </row>
    <row r="123" spans="1:7" ht="19.5" customHeight="1" x14ac:dyDescent="0.25">
      <c r="A123" s="16"/>
      <c r="B123" s="16"/>
      <c r="C123" s="16"/>
      <c r="D123" s="16"/>
      <c r="E123" s="16"/>
      <c r="F123" s="16"/>
      <c r="G123" s="16"/>
    </row>
    <row r="124" spans="1:7" ht="19.5" customHeight="1" x14ac:dyDescent="0.25">
      <c r="A124" s="16"/>
      <c r="B124" s="16"/>
      <c r="C124" s="16"/>
      <c r="D124" s="16"/>
      <c r="E124" s="16"/>
      <c r="F124" s="16"/>
      <c r="G124" s="16"/>
    </row>
    <row r="125" spans="1:7" ht="19.5" customHeight="1" x14ac:dyDescent="0.25">
      <c r="A125" s="16"/>
      <c r="B125" s="16"/>
      <c r="C125" s="16"/>
      <c r="D125" s="16"/>
      <c r="E125" s="16"/>
      <c r="F125" s="16"/>
      <c r="G125" s="16"/>
    </row>
    <row r="126" spans="1:7" ht="19.5" customHeight="1" x14ac:dyDescent="0.25">
      <c r="A126" s="16"/>
      <c r="B126" s="16"/>
      <c r="C126" s="16"/>
      <c r="D126" s="16"/>
      <c r="E126" s="16"/>
      <c r="F126" s="16"/>
      <c r="G126" s="16"/>
    </row>
    <row r="127" spans="1:7" ht="19.5" customHeight="1" x14ac:dyDescent="0.25">
      <c r="A127" s="16"/>
      <c r="B127" s="16"/>
      <c r="C127" s="16"/>
      <c r="D127" s="16"/>
      <c r="E127" s="16"/>
      <c r="F127" s="16"/>
      <c r="G127" s="16"/>
    </row>
    <row r="128" spans="1:7" ht="19.5" customHeight="1" x14ac:dyDescent="0.25">
      <c r="A128" s="16"/>
      <c r="B128" s="16"/>
      <c r="C128" s="16"/>
      <c r="D128" s="16"/>
      <c r="E128" s="16"/>
      <c r="F128" s="16"/>
      <c r="G128" s="16"/>
    </row>
    <row r="129" spans="1:7" ht="19.5" customHeight="1" x14ac:dyDescent="0.25">
      <c r="A129" s="16"/>
      <c r="B129" s="16"/>
      <c r="C129" s="16"/>
      <c r="D129" s="16"/>
      <c r="E129" s="16"/>
      <c r="F129" s="16"/>
      <c r="G129" s="16"/>
    </row>
    <row r="130" spans="1:7" ht="19.5" customHeight="1" x14ac:dyDescent="0.25">
      <c r="A130" s="16"/>
      <c r="B130" s="16"/>
      <c r="C130" s="16"/>
      <c r="D130" s="16"/>
      <c r="E130" s="16"/>
      <c r="F130" s="16"/>
      <c r="G130" s="16"/>
    </row>
    <row r="131" spans="1:7" ht="19.5" customHeight="1" x14ac:dyDescent="0.25">
      <c r="A131" s="16"/>
      <c r="B131" s="16"/>
      <c r="C131" s="16"/>
      <c r="D131" s="16"/>
      <c r="E131" s="16"/>
      <c r="F131" s="16"/>
      <c r="G131" s="16"/>
    </row>
    <row r="132" spans="1:7" ht="19.5" customHeight="1" x14ac:dyDescent="0.25">
      <c r="A132" s="16"/>
      <c r="B132" s="16"/>
      <c r="C132" s="16"/>
      <c r="D132" s="16"/>
      <c r="E132" s="16"/>
      <c r="F132" s="16"/>
      <c r="G132" s="16"/>
    </row>
    <row r="133" spans="1:7" ht="19.5" customHeight="1" x14ac:dyDescent="0.25">
      <c r="A133" s="16"/>
      <c r="B133" s="16"/>
      <c r="C133" s="16"/>
      <c r="D133" s="16"/>
      <c r="E133" s="16"/>
      <c r="F133" s="16"/>
      <c r="G133" s="16"/>
    </row>
    <row r="134" spans="1:7" ht="19.5" customHeight="1" x14ac:dyDescent="0.25">
      <c r="A134" s="16"/>
      <c r="B134" s="16"/>
      <c r="C134" s="16"/>
      <c r="D134" s="16"/>
      <c r="E134" s="16"/>
      <c r="F134" s="16"/>
      <c r="G134" s="16"/>
    </row>
    <row r="135" spans="1:7" ht="19.5" customHeight="1" x14ac:dyDescent="0.25">
      <c r="A135" s="16"/>
      <c r="B135" s="16"/>
      <c r="C135" s="16"/>
      <c r="D135" s="16"/>
      <c r="E135" s="16"/>
      <c r="F135" s="16"/>
      <c r="G135" s="16"/>
    </row>
    <row r="136" spans="1:7" ht="19.5" customHeight="1" x14ac:dyDescent="0.25">
      <c r="A136" s="16"/>
      <c r="B136" s="16"/>
      <c r="C136" s="16"/>
      <c r="D136" s="16"/>
      <c r="E136" s="16"/>
      <c r="F136" s="16"/>
      <c r="G136" s="16"/>
    </row>
    <row r="137" spans="1:7" ht="19.5" customHeight="1" x14ac:dyDescent="0.25">
      <c r="A137" s="16"/>
      <c r="B137" s="16"/>
      <c r="C137" s="16"/>
      <c r="D137" s="16"/>
      <c r="E137" s="16"/>
      <c r="F137" s="16"/>
      <c r="G137" s="16"/>
    </row>
    <row r="138" spans="1:7" ht="19.5" customHeight="1" x14ac:dyDescent="0.25">
      <c r="A138" s="16"/>
      <c r="B138" s="16"/>
      <c r="C138" s="16"/>
      <c r="D138" s="16"/>
      <c r="E138" s="16"/>
      <c r="F138" s="16"/>
      <c r="G138" s="16"/>
    </row>
    <row r="139" spans="1:7" ht="19.5" customHeight="1" x14ac:dyDescent="0.25">
      <c r="A139" s="16"/>
      <c r="B139" s="16"/>
      <c r="C139" s="16"/>
      <c r="D139" s="16"/>
      <c r="E139" s="16"/>
      <c r="F139" s="16"/>
      <c r="G139" s="16"/>
    </row>
    <row r="140" spans="1:7" ht="19.5" customHeight="1" x14ac:dyDescent="0.25">
      <c r="A140" s="16"/>
      <c r="B140" s="16"/>
      <c r="C140" s="16"/>
      <c r="D140" s="16"/>
      <c r="E140" s="16"/>
      <c r="F140" s="16"/>
      <c r="G140" s="16"/>
    </row>
    <row r="141" spans="1:7" ht="19.5" customHeight="1" x14ac:dyDescent="0.25">
      <c r="A141" s="16"/>
      <c r="B141" s="16"/>
      <c r="C141" s="16"/>
      <c r="D141" s="16"/>
      <c r="E141" s="16"/>
      <c r="F141" s="16"/>
      <c r="G141" s="16"/>
    </row>
    <row r="142" spans="1:7" ht="19.5" customHeight="1" x14ac:dyDescent="0.25">
      <c r="A142" s="16"/>
      <c r="B142" s="16"/>
      <c r="C142" s="16"/>
      <c r="D142" s="16"/>
      <c r="E142" s="16"/>
      <c r="F142" s="16"/>
      <c r="G142" s="16"/>
    </row>
    <row r="143" spans="1:7" ht="19.5" customHeight="1" x14ac:dyDescent="0.25">
      <c r="A143" s="16"/>
      <c r="B143" s="16"/>
      <c r="C143" s="16"/>
      <c r="D143" s="16"/>
      <c r="E143" s="16"/>
      <c r="F143" s="16"/>
      <c r="G143" s="16"/>
    </row>
    <row r="144" spans="1:7" ht="19.5" customHeight="1" x14ac:dyDescent="0.25">
      <c r="A144" s="16"/>
      <c r="B144" s="16"/>
      <c r="C144" s="16"/>
      <c r="D144" s="16"/>
      <c r="E144" s="16"/>
      <c r="F144" s="16"/>
      <c r="G144" s="16"/>
    </row>
    <row r="145" spans="1:7" ht="19.5" customHeight="1" x14ac:dyDescent="0.25">
      <c r="A145" s="16"/>
      <c r="B145" s="16"/>
      <c r="C145" s="16"/>
      <c r="D145" s="16"/>
      <c r="E145" s="16"/>
      <c r="F145" s="16"/>
      <c r="G145" s="16"/>
    </row>
    <row r="146" spans="1:7" ht="19.5" customHeight="1" x14ac:dyDescent="0.25">
      <c r="A146" s="16"/>
      <c r="B146" s="16"/>
      <c r="C146" s="16"/>
      <c r="D146" s="16"/>
      <c r="E146" s="16"/>
      <c r="F146" s="16"/>
      <c r="G146" s="16"/>
    </row>
    <row r="147" spans="1:7" ht="19.5" customHeight="1" x14ac:dyDescent="0.25">
      <c r="A147" s="16"/>
      <c r="B147" s="16"/>
      <c r="C147" s="16"/>
      <c r="D147" s="16"/>
      <c r="E147" s="16"/>
      <c r="F147" s="16"/>
      <c r="G147" s="16"/>
    </row>
    <row r="148" spans="1:7" ht="19.5" customHeight="1" x14ac:dyDescent="0.25">
      <c r="A148" s="16"/>
      <c r="B148" s="16"/>
      <c r="C148" s="16"/>
      <c r="D148" s="16"/>
      <c r="E148" s="16"/>
      <c r="F148" s="16"/>
      <c r="G148" s="16"/>
    </row>
    <row r="149" spans="1:7" ht="19.5" customHeight="1" x14ac:dyDescent="0.25">
      <c r="A149" s="16"/>
      <c r="B149" s="16"/>
      <c r="C149" s="16"/>
      <c r="D149" s="16"/>
      <c r="E149" s="16"/>
      <c r="F149" s="16"/>
      <c r="G149" s="16"/>
    </row>
    <row r="150" spans="1:7" ht="19.5" customHeight="1" x14ac:dyDescent="0.25">
      <c r="A150" s="16"/>
      <c r="B150" s="16"/>
      <c r="C150" s="16"/>
      <c r="D150" s="16"/>
      <c r="E150" s="16"/>
      <c r="F150" s="16"/>
      <c r="G150" s="16"/>
    </row>
    <row r="151" spans="1:7" ht="19.5" customHeight="1" x14ac:dyDescent="0.25">
      <c r="A151" s="16"/>
      <c r="B151" s="16"/>
      <c r="C151" s="16"/>
      <c r="D151" s="16"/>
      <c r="E151" s="16"/>
      <c r="F151" s="16"/>
      <c r="G151" s="16"/>
    </row>
    <row r="152" spans="1:7" ht="19.5" customHeight="1" x14ac:dyDescent="0.25">
      <c r="A152" s="16"/>
      <c r="B152" s="16"/>
      <c r="C152" s="16"/>
      <c r="D152" s="16"/>
      <c r="E152" s="16"/>
      <c r="F152" s="16"/>
      <c r="G152" s="16"/>
    </row>
    <row r="153" spans="1:7" ht="19.5" customHeight="1" x14ac:dyDescent="0.25">
      <c r="A153" s="16"/>
      <c r="B153" s="16"/>
      <c r="C153" s="16"/>
      <c r="D153" s="16"/>
      <c r="E153" s="16"/>
      <c r="F153" s="16"/>
      <c r="G153" s="16"/>
    </row>
    <row r="154" spans="1:7" ht="19.5" customHeight="1" x14ac:dyDescent="0.25">
      <c r="A154" s="16"/>
      <c r="B154" s="16"/>
      <c r="C154" s="16"/>
      <c r="D154" s="16"/>
      <c r="E154" s="16"/>
      <c r="F154" s="16"/>
      <c r="G154" s="16"/>
    </row>
    <row r="155" spans="1:7" ht="19.5" customHeight="1" x14ac:dyDescent="0.25">
      <c r="A155" s="16"/>
      <c r="B155" s="16"/>
      <c r="C155" s="16"/>
      <c r="D155" s="16"/>
      <c r="E155" s="16"/>
      <c r="F155" s="16"/>
      <c r="G155" s="16"/>
    </row>
    <row r="156" spans="1:7" ht="19.5" customHeight="1" x14ac:dyDescent="0.25">
      <c r="A156" s="16"/>
      <c r="B156" s="16"/>
      <c r="C156" s="16"/>
      <c r="D156" s="16"/>
      <c r="E156" s="16"/>
      <c r="F156" s="16"/>
      <c r="G156" s="16"/>
    </row>
    <row r="157" spans="1:7" ht="19.5" customHeight="1" x14ac:dyDescent="0.25">
      <c r="A157" s="16"/>
      <c r="B157" s="16"/>
      <c r="C157" s="16"/>
      <c r="D157" s="16"/>
      <c r="E157" s="16"/>
      <c r="F157" s="16"/>
      <c r="G157" s="16"/>
    </row>
    <row r="158" spans="1:7" ht="19.5" customHeight="1" x14ac:dyDescent="0.25">
      <c r="A158" s="16"/>
      <c r="B158" s="16"/>
      <c r="C158" s="16"/>
      <c r="D158" s="16"/>
      <c r="E158" s="16"/>
      <c r="F158" s="16"/>
      <c r="G158" s="16"/>
    </row>
    <row r="159" spans="1:7" ht="19.5" customHeight="1" x14ac:dyDescent="0.25">
      <c r="A159" s="16"/>
      <c r="B159" s="16"/>
      <c r="C159" s="16"/>
      <c r="D159" s="16"/>
      <c r="E159" s="16"/>
      <c r="F159" s="16"/>
      <c r="G159" s="16"/>
    </row>
    <row r="160" spans="1:7" ht="19.5" customHeight="1" x14ac:dyDescent="0.25">
      <c r="A160" s="16"/>
      <c r="B160" s="16"/>
      <c r="C160" s="16"/>
      <c r="D160" s="16"/>
      <c r="E160" s="16"/>
      <c r="F160" s="16"/>
      <c r="G160" s="16"/>
    </row>
    <row r="161" spans="1:7" ht="19.5" customHeight="1" x14ac:dyDescent="0.25">
      <c r="A161" s="16"/>
      <c r="B161" s="16"/>
      <c r="C161" s="16"/>
      <c r="D161" s="16"/>
      <c r="E161" s="16"/>
      <c r="F161" s="16"/>
      <c r="G161" s="16"/>
    </row>
    <row r="162" spans="1:7" ht="19.5" customHeight="1" x14ac:dyDescent="0.25">
      <c r="A162" s="16"/>
      <c r="B162" s="16"/>
      <c r="C162" s="16"/>
      <c r="D162" s="16"/>
      <c r="E162" s="16"/>
      <c r="F162" s="16"/>
      <c r="G162" s="16"/>
    </row>
    <row r="163" spans="1:7" ht="19.5" customHeight="1" x14ac:dyDescent="0.25">
      <c r="A163" s="16"/>
      <c r="B163" s="16"/>
      <c r="C163" s="16"/>
      <c r="D163" s="16"/>
      <c r="E163" s="16"/>
      <c r="F163" s="16"/>
      <c r="G163" s="16"/>
    </row>
    <row r="164" spans="1:7" ht="19.5" customHeight="1" x14ac:dyDescent="0.25">
      <c r="A164" s="16"/>
      <c r="B164" s="16"/>
      <c r="C164" s="16"/>
      <c r="D164" s="16"/>
      <c r="E164" s="16"/>
      <c r="F164" s="16"/>
      <c r="G164" s="16"/>
    </row>
    <row r="165" spans="1:7" ht="19.5" customHeight="1" x14ac:dyDescent="0.25">
      <c r="A165" s="16"/>
      <c r="B165" s="16"/>
      <c r="C165" s="16"/>
      <c r="D165" s="16"/>
      <c r="E165" s="16"/>
      <c r="F165" s="16"/>
      <c r="G165" s="16"/>
    </row>
    <row r="166" spans="1:7" ht="19.5" customHeight="1" x14ac:dyDescent="0.25">
      <c r="A166" s="16"/>
      <c r="B166" s="16"/>
      <c r="C166" s="16"/>
      <c r="D166" s="16"/>
      <c r="E166" s="16"/>
      <c r="F166" s="16"/>
      <c r="G166" s="16"/>
    </row>
    <row r="167" spans="1:7" ht="19.5" customHeight="1" x14ac:dyDescent="0.25">
      <c r="A167" s="16"/>
      <c r="B167" s="16"/>
      <c r="C167" s="16"/>
      <c r="D167" s="16"/>
      <c r="E167" s="16"/>
      <c r="F167" s="16"/>
      <c r="G167" s="16"/>
    </row>
    <row r="168" spans="1:7" ht="19.5" customHeight="1" x14ac:dyDescent="0.25">
      <c r="A168" s="16"/>
      <c r="B168" s="16"/>
      <c r="C168" s="16"/>
      <c r="D168" s="16"/>
      <c r="E168" s="16"/>
      <c r="F168" s="16"/>
      <c r="G168" s="16"/>
    </row>
    <row r="169" spans="1:7" ht="19.5" customHeight="1" x14ac:dyDescent="0.25">
      <c r="A169" s="16"/>
      <c r="B169" s="16"/>
      <c r="C169" s="16"/>
      <c r="D169" s="16"/>
      <c r="E169" s="16"/>
      <c r="F169" s="16"/>
      <c r="G169" s="16"/>
    </row>
    <row r="170" spans="1:7" ht="19.5" customHeight="1" x14ac:dyDescent="0.25">
      <c r="A170" s="16"/>
      <c r="B170" s="16"/>
      <c r="C170" s="16"/>
      <c r="D170" s="16"/>
      <c r="E170" s="16"/>
      <c r="F170" s="16"/>
      <c r="G170" s="16"/>
    </row>
    <row r="171" spans="1:7" ht="19.5" customHeight="1" x14ac:dyDescent="0.25">
      <c r="A171" s="16"/>
      <c r="B171" s="16"/>
      <c r="C171" s="16"/>
      <c r="D171" s="16"/>
      <c r="E171" s="16"/>
      <c r="F171" s="16"/>
      <c r="G171" s="16"/>
    </row>
    <row r="172" spans="1:7" ht="19.5" customHeight="1" x14ac:dyDescent="0.25">
      <c r="A172" s="16"/>
      <c r="B172" s="16"/>
      <c r="C172" s="16"/>
      <c r="D172" s="16"/>
      <c r="E172" s="16"/>
      <c r="F172" s="16"/>
      <c r="G172" s="16"/>
    </row>
    <row r="173" spans="1:7" ht="19.5" customHeight="1" x14ac:dyDescent="0.25">
      <c r="A173" s="16"/>
      <c r="B173" s="16"/>
      <c r="C173" s="16"/>
      <c r="D173" s="16"/>
      <c r="E173" s="16"/>
      <c r="F173" s="16"/>
      <c r="G173" s="16"/>
    </row>
    <row r="174" spans="1:7" ht="19.5" customHeight="1" x14ac:dyDescent="0.25">
      <c r="A174" s="16"/>
      <c r="B174" s="16"/>
      <c r="C174" s="16"/>
      <c r="D174" s="16"/>
      <c r="E174" s="16"/>
      <c r="F174" s="16"/>
      <c r="G174" s="16"/>
    </row>
    <row r="175" spans="1:7" ht="19.5" customHeight="1" x14ac:dyDescent="0.25">
      <c r="A175" s="16"/>
      <c r="B175" s="16"/>
      <c r="C175" s="16"/>
      <c r="D175" s="16"/>
      <c r="E175" s="16"/>
      <c r="F175" s="16"/>
      <c r="G175" s="16"/>
    </row>
    <row r="176" spans="1:7" ht="19.5" customHeight="1" x14ac:dyDescent="0.25">
      <c r="A176" s="16"/>
      <c r="B176" s="16"/>
      <c r="C176" s="16"/>
      <c r="D176" s="16"/>
      <c r="E176" s="16"/>
      <c r="F176" s="16"/>
      <c r="G176" s="16"/>
    </row>
    <row r="177" spans="1:7" ht="19.5" customHeight="1" x14ac:dyDescent="0.25">
      <c r="A177" s="16"/>
      <c r="B177" s="16"/>
      <c r="C177" s="16"/>
      <c r="D177" s="16"/>
      <c r="E177" s="16"/>
      <c r="F177" s="16"/>
      <c r="G177" s="16"/>
    </row>
    <row r="178" spans="1:7" ht="19.5" customHeight="1" x14ac:dyDescent="0.25">
      <c r="A178" s="16"/>
      <c r="B178" s="16"/>
      <c r="C178" s="16"/>
      <c r="D178" s="16"/>
      <c r="E178" s="16"/>
      <c r="F178" s="16"/>
      <c r="G178" s="16"/>
    </row>
    <row r="179" spans="1:7" ht="19.5" customHeight="1" x14ac:dyDescent="0.25">
      <c r="A179" s="16"/>
      <c r="B179" s="16"/>
      <c r="C179" s="16"/>
      <c r="D179" s="16"/>
      <c r="E179" s="16"/>
      <c r="F179" s="16"/>
      <c r="G179" s="16"/>
    </row>
    <row r="180" spans="1:7" ht="19.5" customHeight="1" x14ac:dyDescent="0.25">
      <c r="A180" s="16"/>
      <c r="B180" s="16"/>
      <c r="C180" s="16"/>
      <c r="D180" s="16"/>
      <c r="E180" s="16"/>
      <c r="F180" s="16"/>
      <c r="G180" s="16"/>
    </row>
    <row r="181" spans="1:7" ht="19.5" customHeight="1" x14ac:dyDescent="0.25">
      <c r="A181" s="16"/>
      <c r="B181" s="16"/>
      <c r="C181" s="16"/>
      <c r="D181" s="16"/>
      <c r="E181" s="16"/>
      <c r="F181" s="16"/>
      <c r="G181" s="16"/>
    </row>
    <row r="182" spans="1:7" ht="19.5" customHeight="1" x14ac:dyDescent="0.25">
      <c r="A182" s="16"/>
      <c r="B182" s="16"/>
      <c r="C182" s="16"/>
      <c r="D182" s="16"/>
      <c r="E182" s="16"/>
      <c r="F182" s="16"/>
      <c r="G182" s="16"/>
    </row>
    <row r="183" spans="1:7" ht="19.5" customHeight="1" x14ac:dyDescent="0.25">
      <c r="A183" s="16"/>
      <c r="B183" s="16"/>
      <c r="C183" s="16"/>
      <c r="D183" s="16"/>
      <c r="E183" s="16"/>
      <c r="F183" s="16"/>
      <c r="G183" s="16"/>
    </row>
    <row r="184" spans="1:7" ht="19.5" customHeight="1" x14ac:dyDescent="0.25">
      <c r="A184" s="16"/>
      <c r="B184" s="16"/>
      <c r="C184" s="16"/>
      <c r="D184" s="16"/>
      <c r="E184" s="16"/>
      <c r="F184" s="16"/>
      <c r="G184" s="16"/>
    </row>
    <row r="185" spans="1:7" ht="19.5" customHeight="1" x14ac:dyDescent="0.25">
      <c r="A185" s="16"/>
      <c r="B185" s="16"/>
      <c r="C185" s="16"/>
      <c r="D185" s="16"/>
      <c r="E185" s="16"/>
      <c r="F185" s="16"/>
      <c r="G185" s="16"/>
    </row>
    <row r="186" spans="1:7" ht="19.5" customHeight="1" x14ac:dyDescent="0.25">
      <c r="A186" s="16"/>
      <c r="B186" s="16"/>
      <c r="C186" s="16"/>
      <c r="D186" s="16"/>
      <c r="E186" s="16"/>
      <c r="F186" s="16"/>
      <c r="G186" s="16"/>
    </row>
    <row r="187" spans="1:7" ht="19.5" customHeight="1" x14ac:dyDescent="0.25">
      <c r="A187" s="16"/>
      <c r="B187" s="16"/>
      <c r="C187" s="16"/>
      <c r="D187" s="16"/>
      <c r="E187" s="16"/>
      <c r="F187" s="16"/>
      <c r="G187" s="16"/>
    </row>
    <row r="188" spans="1:7" ht="19.5" customHeight="1" x14ac:dyDescent="0.25">
      <c r="A188" s="16"/>
      <c r="B188" s="16"/>
      <c r="C188" s="16"/>
      <c r="D188" s="16"/>
      <c r="E188" s="16"/>
      <c r="F188" s="16"/>
      <c r="G188" s="16"/>
    </row>
    <row r="189" spans="1:7" ht="19.5" customHeight="1" x14ac:dyDescent="0.25">
      <c r="A189" s="16"/>
      <c r="B189" s="16"/>
      <c r="C189" s="16"/>
      <c r="D189" s="16"/>
      <c r="E189" s="16"/>
      <c r="F189" s="16"/>
      <c r="G189" s="16"/>
    </row>
    <row r="190" spans="1:7" ht="19.5" customHeight="1" x14ac:dyDescent="0.25">
      <c r="A190" s="16"/>
      <c r="B190" s="16"/>
      <c r="C190" s="16"/>
      <c r="D190" s="16"/>
      <c r="E190" s="16"/>
      <c r="F190" s="16"/>
      <c r="G190" s="16"/>
    </row>
    <row r="191" spans="1:7" ht="19.5" customHeight="1" x14ac:dyDescent="0.25">
      <c r="A191" s="16"/>
      <c r="B191" s="16"/>
      <c r="C191" s="16"/>
      <c r="D191" s="16"/>
      <c r="E191" s="16"/>
      <c r="F191" s="16"/>
      <c r="G191" s="16"/>
    </row>
    <row r="192" spans="1:7" ht="19.5" customHeight="1" x14ac:dyDescent="0.25">
      <c r="A192" s="16"/>
      <c r="B192" s="16"/>
      <c r="C192" s="16"/>
      <c r="D192" s="16"/>
      <c r="E192" s="16"/>
      <c r="F192" s="16"/>
      <c r="G192" s="16"/>
    </row>
    <row r="193" spans="1:7" ht="19.5" customHeight="1" x14ac:dyDescent="0.25">
      <c r="A193" s="16"/>
      <c r="B193" s="16"/>
      <c r="C193" s="16"/>
      <c r="D193" s="16"/>
      <c r="E193" s="16"/>
      <c r="F193" s="16"/>
      <c r="G193" s="16"/>
    </row>
    <row r="194" spans="1:7" ht="19.5" customHeight="1" x14ac:dyDescent="0.25">
      <c r="A194" s="16"/>
      <c r="B194" s="16"/>
      <c r="C194" s="16"/>
      <c r="D194" s="16"/>
      <c r="E194" s="16"/>
      <c r="F194" s="16"/>
      <c r="G194" s="16"/>
    </row>
    <row r="195" spans="1:7" ht="19.5" customHeight="1" x14ac:dyDescent="0.25">
      <c r="A195" s="16"/>
      <c r="B195" s="16"/>
      <c r="C195" s="16"/>
      <c r="D195" s="16"/>
      <c r="E195" s="16"/>
      <c r="F195" s="16"/>
      <c r="G195" s="16"/>
    </row>
    <row r="196" spans="1:7" ht="19.5" customHeight="1" x14ac:dyDescent="0.25">
      <c r="A196" s="16"/>
      <c r="B196" s="16"/>
      <c r="C196" s="16"/>
      <c r="D196" s="16"/>
      <c r="E196" s="16"/>
      <c r="F196" s="16"/>
      <c r="G196" s="16"/>
    </row>
    <row r="197" spans="1:7" ht="19.5" customHeight="1" x14ac:dyDescent="0.25">
      <c r="A197" s="16"/>
      <c r="B197" s="16"/>
      <c r="C197" s="16"/>
      <c r="D197" s="16"/>
      <c r="E197" s="16"/>
      <c r="F197" s="16"/>
      <c r="G197" s="16"/>
    </row>
    <row r="198" spans="1:7" ht="19.5" customHeight="1" x14ac:dyDescent="0.25">
      <c r="A198" s="16"/>
      <c r="B198" s="16"/>
      <c r="C198" s="16"/>
      <c r="D198" s="16"/>
      <c r="E198" s="16"/>
      <c r="F198" s="16"/>
      <c r="G198" s="16"/>
    </row>
    <row r="199" spans="1:7" ht="19.5" customHeight="1" x14ac:dyDescent="0.25">
      <c r="A199" s="16"/>
      <c r="B199" s="16"/>
      <c r="C199" s="16"/>
      <c r="D199" s="16"/>
      <c r="E199" s="16"/>
      <c r="F199" s="16"/>
      <c r="G199" s="16"/>
    </row>
    <row r="200" spans="1:7" ht="19.5" customHeight="1" x14ac:dyDescent="0.25">
      <c r="A200" s="16"/>
      <c r="B200" s="16"/>
      <c r="C200" s="16"/>
      <c r="D200" s="16"/>
      <c r="E200" s="16"/>
      <c r="F200" s="16"/>
      <c r="G200" s="16"/>
    </row>
    <row r="201" spans="1:7" ht="19.5" customHeight="1" x14ac:dyDescent="0.25">
      <c r="A201" s="16"/>
      <c r="B201" s="16"/>
      <c r="C201" s="16"/>
      <c r="D201" s="16"/>
      <c r="E201" s="16"/>
      <c r="F201" s="16"/>
      <c r="G201" s="16"/>
    </row>
    <row r="202" spans="1:7" ht="19.5" customHeight="1" x14ac:dyDescent="0.25">
      <c r="A202" s="16"/>
      <c r="B202" s="16"/>
      <c r="C202" s="16"/>
      <c r="D202" s="16"/>
      <c r="E202" s="16"/>
      <c r="F202" s="16"/>
      <c r="G202" s="16"/>
    </row>
    <row r="203" spans="1:7" ht="19.5" customHeight="1" x14ac:dyDescent="0.25">
      <c r="A203" s="16"/>
      <c r="B203" s="16"/>
      <c r="C203" s="16"/>
      <c r="D203" s="16"/>
      <c r="E203" s="16"/>
      <c r="F203" s="16"/>
      <c r="G203" s="16"/>
    </row>
  </sheetData>
  <mergeCells count="2">
    <mergeCell ref="A1:I1"/>
    <mergeCell ref="A2:I2"/>
  </mergeCells>
  <dataValidations count="4">
    <dataValidation type="list" allowBlank="1" sqref="B4:B203">
      <formula1>"Maize,Soya beans,Groundnuts,Sunflower,Wheat,Beans,Tomatoes,Onions,Cabbage,Leafy vegetables,Sweet potatoes,Irish potatoes,Cassava,Sorghum,Cotton,Tobacco,Other"</formula1>
      <formula2>0</formula2>
    </dataValidation>
    <dataValidation type="list" allowBlank="1" sqref="C4:C203">
      <formula1>"Soweto Market (Lusaka),City Market (Lusaka),Kamwala Market,Chisokone Market (Kitwe),Masala Market (Ndola),Shoprite/Wholesale,Kasumbalesa Border,Farm Gate,Other"</formula1>
      <formula2>0</formula2>
    </dataValidation>
    <dataValidation type="list" allowBlank="1" sqref="D4:D203">
      <formula1>"50kg bag,25kg bag,90kg bag,kg,crate,bunch,head,litre,Other"</formula1>
      <formula2>0</formula2>
    </dataValidation>
    <dataValidation type="list" allowBlank="1" sqref="F4:F203">
      <formula1>"Self observed,Other farmer,Phone call,WhatsApp,Radio,Cooperative,Online"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C1A"/>
  </sheetPr>
  <dimension ref="A1:K24"/>
  <sheetViews>
    <sheetView showGridLines="0" topLeftCell="A10" zoomScaleNormal="100" workbookViewId="0">
      <selection activeCell="A5" sqref="A5"/>
    </sheetView>
  </sheetViews>
  <sheetFormatPr defaultColWidth="8.7109375" defaultRowHeight="15" x14ac:dyDescent="0.25"/>
  <cols>
    <col min="1" max="3" width="16" style="12" customWidth="1"/>
    <col min="4" max="5" width="14" style="12" customWidth="1"/>
    <col min="6" max="8" width="16" style="12" customWidth="1"/>
    <col min="9" max="9" width="18" style="12" customWidth="1"/>
    <col min="10" max="11" width="16" style="12" customWidth="1"/>
  </cols>
  <sheetData>
    <row r="1" spans="1:11" ht="33.75" customHeight="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.75" customHeight="1" x14ac:dyDescent="0.25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 ht="21.75" customHeight="1" x14ac:dyDescent="0.25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25.5" customHeight="1" x14ac:dyDescent="0.25">
      <c r="A5" s="52" t="s">
        <v>16</v>
      </c>
      <c r="B5" s="1" t="s">
        <v>17</v>
      </c>
      <c r="C5" s="1"/>
      <c r="D5" s="1"/>
    </row>
    <row r="7" spans="1:11" ht="25.5" customHeight="1" x14ac:dyDescent="0.25">
      <c r="A7" s="43" t="s">
        <v>7</v>
      </c>
      <c r="B7" s="43" t="s">
        <v>18</v>
      </c>
      <c r="C7" s="43" t="s">
        <v>19</v>
      </c>
      <c r="D7" s="43" t="s">
        <v>20</v>
      </c>
      <c r="E7" s="43" t="s">
        <v>21</v>
      </c>
      <c r="F7" s="43" t="s">
        <v>22</v>
      </c>
      <c r="G7" s="43" t="s">
        <v>23</v>
      </c>
      <c r="H7" s="43" t="s">
        <v>24</v>
      </c>
      <c r="I7" s="43" t="s">
        <v>25</v>
      </c>
      <c r="J7" s="43" t="s">
        <v>26</v>
      </c>
      <c r="K7" s="43" t="s">
        <v>27</v>
      </c>
    </row>
    <row r="8" spans="1:11" ht="21.75" customHeight="1" x14ac:dyDescent="0.25">
      <c r="A8" s="19" t="s">
        <v>28</v>
      </c>
      <c r="B8" s="20" t="str">
        <f>IFERROR(AVERAGEIFS('📋 Price Log'!E$4:E$203,'📋 Price Log'!B$4:B$203,A8,'📋 Price Log'!C$4:C$203,B$7,'📋 Price Log'!D$4:D$203,$B$5),"—")</f>
        <v>—</v>
      </c>
      <c r="C8" s="20" t="str">
        <f>IFERROR(AVERAGEIFS('📋 Price Log'!E$4:E$203,'📋 Price Log'!B$4:B$203,A8,'📋 Price Log'!C$4:C$203,C$7,'📋 Price Log'!D$4:D$203,$B$5),"—")</f>
        <v>—</v>
      </c>
      <c r="D8" s="20" t="str">
        <f>IFERROR(AVERAGEIFS('📋 Price Log'!E$4:E$203,'📋 Price Log'!B$4:B$203,A8,'📋 Price Log'!C$4:C$203,D$7,'📋 Price Log'!D$4:D$203,$B$5),"—")</f>
        <v>—</v>
      </c>
      <c r="E8" s="20" t="str">
        <f>IFERROR(AVERAGEIFS('📋 Price Log'!E$4:E$203,'📋 Price Log'!B$4:B$203,A8,'📋 Price Log'!C$4:C$203,E$7,'📋 Price Log'!D$4:D$203,$B$5),"—")</f>
        <v>—</v>
      </c>
      <c r="F8" s="20" t="str">
        <f>IFERROR(AVERAGEIFS('📋 Price Log'!E$4:E$203,'📋 Price Log'!B$4:B$203,A8,'📋 Price Log'!C$4:C$203,F$7,'📋 Price Log'!D$4:D$203,$B$5),"—")</f>
        <v>—</v>
      </c>
      <c r="G8" s="20" t="str">
        <f>IFERROR(AVERAGEIFS('📋 Price Log'!E$4:E$203,'📋 Price Log'!B$4:B$203,A8,'📋 Price Log'!C$4:C$203,G$7,'📋 Price Log'!D$4:D$203,$B$5),"—")</f>
        <v>—</v>
      </c>
      <c r="H8" s="20" t="str">
        <f>IFERROR(AVERAGEIFS('📋 Price Log'!E$4:E$203,'📋 Price Log'!B$4:B$203,A8,'📋 Price Log'!C$4:C$203,H$7,'📋 Price Log'!D$4:D$203,$B$5),"—")</f>
        <v>—</v>
      </c>
      <c r="I8" s="21" t="str">
        <f t="shared" ref="I8:I24" si="0">IFERROR(INDEX(B$7:H$7,MATCH(MAX(B8:H8),B8:H8,0)),"—")</f>
        <v>—</v>
      </c>
      <c r="J8" s="21">
        <f t="shared" ref="J8:J24" si="1">IFERROR(MAX(B8:H8),"—")</f>
        <v>0</v>
      </c>
      <c r="K8" s="22" t="str">
        <f ca="1">IFERROR(minifs(B8:H8,B8:H8,"&gt;"&amp;0),"—")</f>
        <v>—</v>
      </c>
    </row>
    <row r="9" spans="1:11" ht="21.75" customHeight="1" x14ac:dyDescent="0.25">
      <c r="A9" s="23" t="s">
        <v>29</v>
      </c>
      <c r="B9" s="24" t="str">
        <f>IFERROR(AVERAGEIFS('📋 Price Log'!E$4:E$203,'📋 Price Log'!B$4:B$203,A9,'📋 Price Log'!C$4:C$203,B$7,'📋 Price Log'!D$4:D$203,$B$5),"—")</f>
        <v>—</v>
      </c>
      <c r="C9" s="24" t="str">
        <f>IFERROR(AVERAGEIFS('📋 Price Log'!E$4:E$203,'📋 Price Log'!B$4:B$203,A9,'📋 Price Log'!C$4:C$203,C$7,'📋 Price Log'!D$4:D$203,$B$5),"—")</f>
        <v>—</v>
      </c>
      <c r="D9" s="24" t="str">
        <f>IFERROR(AVERAGEIFS('📋 Price Log'!E$4:E$203,'📋 Price Log'!B$4:B$203,A9,'📋 Price Log'!C$4:C$203,D$7,'📋 Price Log'!D$4:D$203,$B$5),"—")</f>
        <v>—</v>
      </c>
      <c r="E9" s="24" t="str">
        <f>IFERROR(AVERAGEIFS('📋 Price Log'!E$4:E$203,'📋 Price Log'!B$4:B$203,A9,'📋 Price Log'!C$4:C$203,E$7,'📋 Price Log'!D$4:D$203,$B$5),"—")</f>
        <v>—</v>
      </c>
      <c r="F9" s="24" t="str">
        <f>IFERROR(AVERAGEIFS('📋 Price Log'!E$4:E$203,'📋 Price Log'!B$4:B$203,A9,'📋 Price Log'!C$4:C$203,F$7,'📋 Price Log'!D$4:D$203,$B$5),"—")</f>
        <v>—</v>
      </c>
      <c r="G9" s="24" t="str">
        <f>IFERROR(AVERAGEIFS('📋 Price Log'!E$4:E$203,'📋 Price Log'!B$4:B$203,A9,'📋 Price Log'!C$4:C$203,G$7,'📋 Price Log'!D$4:D$203,$B$5),"—")</f>
        <v>—</v>
      </c>
      <c r="H9" s="24" t="str">
        <f>IFERROR(AVERAGEIFS('📋 Price Log'!E$4:E$203,'📋 Price Log'!B$4:B$203,A9,'📋 Price Log'!C$4:C$203,H$7,'📋 Price Log'!D$4:D$203,$B$5),"—")</f>
        <v>—</v>
      </c>
      <c r="I9" s="21" t="str">
        <f t="shared" si="0"/>
        <v>—</v>
      </c>
      <c r="J9" s="21">
        <f t="shared" si="1"/>
        <v>0</v>
      </c>
      <c r="K9" s="22" t="str">
        <f ca="1">IFERROR(minifs(B9:H9,B9:H9,"&gt;"&amp;0),"—")</f>
        <v>—</v>
      </c>
    </row>
    <row r="10" spans="1:11" ht="21.75" customHeight="1" x14ac:dyDescent="0.25">
      <c r="A10" s="19" t="s">
        <v>30</v>
      </c>
      <c r="B10" s="20" t="str">
        <f>IFERROR(AVERAGEIFS('📋 Price Log'!E$4:E$203,'📋 Price Log'!B$4:B$203,A10,'📋 Price Log'!C$4:C$203,B$7,'📋 Price Log'!D$4:D$203,$B$5),"—")</f>
        <v>—</v>
      </c>
      <c r="C10" s="20" t="str">
        <f>IFERROR(AVERAGEIFS('📋 Price Log'!E$4:E$203,'📋 Price Log'!B$4:B$203,A10,'📋 Price Log'!C$4:C$203,C$7,'📋 Price Log'!D$4:D$203,$B$5),"—")</f>
        <v>—</v>
      </c>
      <c r="D10" s="20" t="str">
        <f>IFERROR(AVERAGEIFS('📋 Price Log'!E$4:E$203,'📋 Price Log'!B$4:B$203,A10,'📋 Price Log'!C$4:C$203,D$7,'📋 Price Log'!D$4:D$203,$B$5),"—")</f>
        <v>—</v>
      </c>
      <c r="E10" s="20" t="str">
        <f>IFERROR(AVERAGEIFS('📋 Price Log'!E$4:E$203,'📋 Price Log'!B$4:B$203,A10,'📋 Price Log'!C$4:C$203,E$7,'📋 Price Log'!D$4:D$203,$B$5),"—")</f>
        <v>—</v>
      </c>
      <c r="F10" s="20" t="str">
        <f>IFERROR(AVERAGEIFS('📋 Price Log'!E$4:E$203,'📋 Price Log'!B$4:B$203,A10,'📋 Price Log'!C$4:C$203,F$7,'📋 Price Log'!D$4:D$203,$B$5),"—")</f>
        <v>—</v>
      </c>
      <c r="G10" s="20" t="str">
        <f>IFERROR(AVERAGEIFS('📋 Price Log'!E$4:E$203,'📋 Price Log'!B$4:B$203,A10,'📋 Price Log'!C$4:C$203,G$7,'📋 Price Log'!D$4:D$203,$B$5),"—")</f>
        <v>—</v>
      </c>
      <c r="H10" s="20" t="str">
        <f>IFERROR(AVERAGEIFS('📋 Price Log'!E$4:E$203,'📋 Price Log'!B$4:B$203,A10,'📋 Price Log'!C$4:C$203,H$7,'📋 Price Log'!D$4:D$203,$B$5),"—")</f>
        <v>—</v>
      </c>
      <c r="I10" s="21" t="str">
        <f t="shared" si="0"/>
        <v>—</v>
      </c>
      <c r="J10" s="21">
        <f t="shared" si="1"/>
        <v>0</v>
      </c>
      <c r="K10" s="22" t="str">
        <f ca="1">IFERROR(minifs(B10:H10,B10:H10,"&gt;"&amp;0),"—")</f>
        <v>—</v>
      </c>
    </row>
    <row r="11" spans="1:11" ht="21.75" customHeight="1" x14ac:dyDescent="0.25">
      <c r="A11" s="23" t="s">
        <v>31</v>
      </c>
      <c r="B11" s="24" t="str">
        <f>IFERROR(AVERAGEIFS('📋 Price Log'!E$4:E$203,'📋 Price Log'!B$4:B$203,A11,'📋 Price Log'!C$4:C$203,B$7,'📋 Price Log'!D$4:D$203,$B$5),"—")</f>
        <v>—</v>
      </c>
      <c r="C11" s="24" t="str">
        <f>IFERROR(AVERAGEIFS('📋 Price Log'!E$4:E$203,'📋 Price Log'!B$4:B$203,A11,'📋 Price Log'!C$4:C$203,C$7,'📋 Price Log'!D$4:D$203,$B$5),"—")</f>
        <v>—</v>
      </c>
      <c r="D11" s="24" t="str">
        <f>IFERROR(AVERAGEIFS('📋 Price Log'!E$4:E$203,'📋 Price Log'!B$4:B$203,A11,'📋 Price Log'!C$4:C$203,D$7,'📋 Price Log'!D$4:D$203,$B$5),"—")</f>
        <v>—</v>
      </c>
      <c r="E11" s="24" t="str">
        <f>IFERROR(AVERAGEIFS('📋 Price Log'!E$4:E$203,'📋 Price Log'!B$4:B$203,A11,'📋 Price Log'!C$4:C$203,E$7,'📋 Price Log'!D$4:D$203,$B$5),"—")</f>
        <v>—</v>
      </c>
      <c r="F11" s="24" t="str">
        <f>IFERROR(AVERAGEIFS('📋 Price Log'!E$4:E$203,'📋 Price Log'!B$4:B$203,A11,'📋 Price Log'!C$4:C$203,F$7,'📋 Price Log'!D$4:D$203,$B$5),"—")</f>
        <v>—</v>
      </c>
      <c r="G11" s="24" t="str">
        <f>IFERROR(AVERAGEIFS('📋 Price Log'!E$4:E$203,'📋 Price Log'!B$4:B$203,A11,'📋 Price Log'!C$4:C$203,G$7,'📋 Price Log'!D$4:D$203,$B$5),"—")</f>
        <v>—</v>
      </c>
      <c r="H11" s="24" t="str">
        <f>IFERROR(AVERAGEIFS('📋 Price Log'!E$4:E$203,'📋 Price Log'!B$4:B$203,A11,'📋 Price Log'!C$4:C$203,H$7,'📋 Price Log'!D$4:D$203,$B$5),"—")</f>
        <v>—</v>
      </c>
      <c r="I11" s="21" t="str">
        <f t="shared" si="0"/>
        <v>—</v>
      </c>
      <c r="J11" s="21">
        <f t="shared" si="1"/>
        <v>0</v>
      </c>
      <c r="K11" s="22" t="str">
        <f ca="1">IFERROR(minifs(B11:H11,B11:H11,"&gt;"&amp;0),"—")</f>
        <v>—</v>
      </c>
    </row>
    <row r="12" spans="1:11" ht="21.75" customHeight="1" x14ac:dyDescent="0.25">
      <c r="A12" s="19" t="s">
        <v>32</v>
      </c>
      <c r="B12" s="20" t="str">
        <f>IFERROR(AVERAGEIFS('📋 Price Log'!E$4:E$203,'📋 Price Log'!B$4:B$203,A12,'📋 Price Log'!C$4:C$203,B$7,'📋 Price Log'!D$4:D$203,$B$5),"—")</f>
        <v>—</v>
      </c>
      <c r="C12" s="20" t="str">
        <f>IFERROR(AVERAGEIFS('📋 Price Log'!E$4:E$203,'📋 Price Log'!B$4:B$203,A12,'📋 Price Log'!C$4:C$203,C$7,'📋 Price Log'!D$4:D$203,$B$5),"—")</f>
        <v>—</v>
      </c>
      <c r="D12" s="20" t="str">
        <f>IFERROR(AVERAGEIFS('📋 Price Log'!E$4:E$203,'📋 Price Log'!B$4:B$203,A12,'📋 Price Log'!C$4:C$203,D$7,'📋 Price Log'!D$4:D$203,$B$5),"—")</f>
        <v>—</v>
      </c>
      <c r="E12" s="20" t="str">
        <f>IFERROR(AVERAGEIFS('📋 Price Log'!E$4:E$203,'📋 Price Log'!B$4:B$203,A12,'📋 Price Log'!C$4:C$203,E$7,'📋 Price Log'!D$4:D$203,$B$5),"—")</f>
        <v>—</v>
      </c>
      <c r="F12" s="20" t="str">
        <f>IFERROR(AVERAGEIFS('📋 Price Log'!E$4:E$203,'📋 Price Log'!B$4:B$203,A12,'📋 Price Log'!C$4:C$203,F$7,'📋 Price Log'!D$4:D$203,$B$5),"—")</f>
        <v>—</v>
      </c>
      <c r="G12" s="20" t="str">
        <f>IFERROR(AVERAGEIFS('📋 Price Log'!E$4:E$203,'📋 Price Log'!B$4:B$203,A12,'📋 Price Log'!C$4:C$203,G$7,'📋 Price Log'!D$4:D$203,$B$5),"—")</f>
        <v>—</v>
      </c>
      <c r="H12" s="20" t="str">
        <f>IFERROR(AVERAGEIFS('📋 Price Log'!E$4:E$203,'📋 Price Log'!B$4:B$203,A12,'📋 Price Log'!C$4:C$203,H$7,'📋 Price Log'!D$4:D$203,$B$5),"—")</f>
        <v>—</v>
      </c>
      <c r="I12" s="21" t="str">
        <f t="shared" si="0"/>
        <v>—</v>
      </c>
      <c r="J12" s="21">
        <f t="shared" si="1"/>
        <v>0</v>
      </c>
      <c r="K12" s="22" t="str">
        <f ca="1">IFERROR(minifs(B12:H12,B12:H12,"&gt;"&amp;0),"—")</f>
        <v>—</v>
      </c>
    </row>
    <row r="13" spans="1:11" ht="21.75" customHeight="1" x14ac:dyDescent="0.25">
      <c r="A13" s="23" t="s">
        <v>33</v>
      </c>
      <c r="B13" s="24" t="str">
        <f>IFERROR(AVERAGEIFS('📋 Price Log'!E$4:E$203,'📋 Price Log'!B$4:B$203,A13,'📋 Price Log'!C$4:C$203,B$7,'📋 Price Log'!D$4:D$203,$B$5),"—")</f>
        <v>—</v>
      </c>
      <c r="C13" s="24" t="str">
        <f>IFERROR(AVERAGEIFS('📋 Price Log'!E$4:E$203,'📋 Price Log'!B$4:B$203,A13,'📋 Price Log'!C$4:C$203,C$7,'📋 Price Log'!D$4:D$203,$B$5),"—")</f>
        <v>—</v>
      </c>
      <c r="D13" s="24" t="str">
        <f>IFERROR(AVERAGEIFS('📋 Price Log'!E$4:E$203,'📋 Price Log'!B$4:B$203,A13,'📋 Price Log'!C$4:C$203,D$7,'📋 Price Log'!D$4:D$203,$B$5),"—")</f>
        <v>—</v>
      </c>
      <c r="E13" s="24" t="str">
        <f>IFERROR(AVERAGEIFS('📋 Price Log'!E$4:E$203,'📋 Price Log'!B$4:B$203,A13,'📋 Price Log'!C$4:C$203,E$7,'📋 Price Log'!D$4:D$203,$B$5),"—")</f>
        <v>—</v>
      </c>
      <c r="F13" s="24" t="str">
        <f>IFERROR(AVERAGEIFS('📋 Price Log'!E$4:E$203,'📋 Price Log'!B$4:B$203,A13,'📋 Price Log'!C$4:C$203,F$7,'📋 Price Log'!D$4:D$203,$B$5),"—")</f>
        <v>—</v>
      </c>
      <c r="G13" s="24" t="str">
        <f>IFERROR(AVERAGEIFS('📋 Price Log'!E$4:E$203,'📋 Price Log'!B$4:B$203,A13,'📋 Price Log'!C$4:C$203,G$7,'📋 Price Log'!D$4:D$203,$B$5),"—")</f>
        <v>—</v>
      </c>
      <c r="H13" s="24" t="str">
        <f>IFERROR(AVERAGEIFS('📋 Price Log'!E$4:E$203,'📋 Price Log'!B$4:B$203,A13,'📋 Price Log'!C$4:C$203,H$7,'📋 Price Log'!D$4:D$203,$B$5),"—")</f>
        <v>—</v>
      </c>
      <c r="I13" s="21" t="str">
        <f t="shared" si="0"/>
        <v>—</v>
      </c>
      <c r="J13" s="21">
        <f t="shared" si="1"/>
        <v>0</v>
      </c>
      <c r="K13" s="22" t="str">
        <f ca="1">IFERROR(minifs(B13:H13,B13:H13,"&gt;"&amp;0),"—")</f>
        <v>—</v>
      </c>
    </row>
    <row r="14" spans="1:11" ht="21.75" customHeight="1" x14ac:dyDescent="0.25">
      <c r="A14" s="19" t="s">
        <v>34</v>
      </c>
      <c r="B14" s="20" t="str">
        <f>IFERROR(AVERAGEIFS('📋 Price Log'!E$4:E$203,'📋 Price Log'!B$4:B$203,A14,'📋 Price Log'!C$4:C$203,B$7,'📋 Price Log'!D$4:D$203,$B$5),"—")</f>
        <v>—</v>
      </c>
      <c r="C14" s="20" t="str">
        <f>IFERROR(AVERAGEIFS('📋 Price Log'!E$4:E$203,'📋 Price Log'!B$4:B$203,A14,'📋 Price Log'!C$4:C$203,C$7,'📋 Price Log'!D$4:D$203,$B$5),"—")</f>
        <v>—</v>
      </c>
      <c r="D14" s="20" t="str">
        <f>IFERROR(AVERAGEIFS('📋 Price Log'!E$4:E$203,'📋 Price Log'!B$4:B$203,A14,'📋 Price Log'!C$4:C$203,D$7,'📋 Price Log'!D$4:D$203,$B$5),"—")</f>
        <v>—</v>
      </c>
      <c r="E14" s="20" t="str">
        <f>IFERROR(AVERAGEIFS('📋 Price Log'!E$4:E$203,'📋 Price Log'!B$4:B$203,A14,'📋 Price Log'!C$4:C$203,E$7,'📋 Price Log'!D$4:D$203,$B$5),"—")</f>
        <v>—</v>
      </c>
      <c r="F14" s="20" t="str">
        <f>IFERROR(AVERAGEIFS('📋 Price Log'!E$4:E$203,'📋 Price Log'!B$4:B$203,A14,'📋 Price Log'!C$4:C$203,F$7,'📋 Price Log'!D$4:D$203,$B$5),"—")</f>
        <v>—</v>
      </c>
      <c r="G14" s="20" t="str">
        <f>IFERROR(AVERAGEIFS('📋 Price Log'!E$4:E$203,'📋 Price Log'!B$4:B$203,A14,'📋 Price Log'!C$4:C$203,G$7,'📋 Price Log'!D$4:D$203,$B$5),"—")</f>
        <v>—</v>
      </c>
      <c r="H14" s="20" t="str">
        <f>IFERROR(AVERAGEIFS('📋 Price Log'!E$4:E$203,'📋 Price Log'!B$4:B$203,A14,'📋 Price Log'!C$4:C$203,H$7,'📋 Price Log'!D$4:D$203,$B$5),"—")</f>
        <v>—</v>
      </c>
      <c r="I14" s="21" t="str">
        <f t="shared" si="0"/>
        <v>—</v>
      </c>
      <c r="J14" s="21">
        <f t="shared" si="1"/>
        <v>0</v>
      </c>
      <c r="K14" s="22" t="str">
        <f ca="1">IFERROR(minifs(B14:H14,B14:H14,"&gt;"&amp;0),"—")</f>
        <v>—</v>
      </c>
    </row>
    <row r="15" spans="1:11" ht="21.75" customHeight="1" x14ac:dyDescent="0.25">
      <c r="A15" s="23" t="s">
        <v>35</v>
      </c>
      <c r="B15" s="24" t="str">
        <f>IFERROR(AVERAGEIFS('📋 Price Log'!E$4:E$203,'📋 Price Log'!B$4:B$203,A15,'📋 Price Log'!C$4:C$203,B$7,'📋 Price Log'!D$4:D$203,$B$5),"—")</f>
        <v>—</v>
      </c>
      <c r="C15" s="24" t="str">
        <f>IFERROR(AVERAGEIFS('📋 Price Log'!E$4:E$203,'📋 Price Log'!B$4:B$203,A15,'📋 Price Log'!C$4:C$203,C$7,'📋 Price Log'!D$4:D$203,$B$5),"—")</f>
        <v>—</v>
      </c>
      <c r="D15" s="24" t="str">
        <f>IFERROR(AVERAGEIFS('📋 Price Log'!E$4:E$203,'📋 Price Log'!B$4:B$203,A15,'📋 Price Log'!C$4:C$203,D$7,'📋 Price Log'!D$4:D$203,$B$5),"—")</f>
        <v>—</v>
      </c>
      <c r="E15" s="24" t="str">
        <f>IFERROR(AVERAGEIFS('📋 Price Log'!E$4:E$203,'📋 Price Log'!B$4:B$203,A15,'📋 Price Log'!C$4:C$203,E$7,'📋 Price Log'!D$4:D$203,$B$5),"—")</f>
        <v>—</v>
      </c>
      <c r="F15" s="24" t="str">
        <f>IFERROR(AVERAGEIFS('📋 Price Log'!E$4:E$203,'📋 Price Log'!B$4:B$203,A15,'📋 Price Log'!C$4:C$203,F$7,'📋 Price Log'!D$4:D$203,$B$5),"—")</f>
        <v>—</v>
      </c>
      <c r="G15" s="24" t="str">
        <f>IFERROR(AVERAGEIFS('📋 Price Log'!E$4:E$203,'📋 Price Log'!B$4:B$203,A15,'📋 Price Log'!C$4:C$203,G$7,'📋 Price Log'!D$4:D$203,$B$5),"—")</f>
        <v>—</v>
      </c>
      <c r="H15" s="24" t="str">
        <f>IFERROR(AVERAGEIFS('📋 Price Log'!E$4:E$203,'📋 Price Log'!B$4:B$203,A15,'📋 Price Log'!C$4:C$203,H$7,'📋 Price Log'!D$4:D$203,$B$5),"—")</f>
        <v>—</v>
      </c>
      <c r="I15" s="21" t="str">
        <f t="shared" si="0"/>
        <v>—</v>
      </c>
      <c r="J15" s="21">
        <f t="shared" si="1"/>
        <v>0</v>
      </c>
      <c r="K15" s="22" t="str">
        <f ca="1">IFERROR(minifs(B15:H15,B15:H15,"&gt;"&amp;0),"—")</f>
        <v>—</v>
      </c>
    </row>
    <row r="16" spans="1:11" ht="21.75" customHeight="1" x14ac:dyDescent="0.25">
      <c r="A16" s="19" t="s">
        <v>36</v>
      </c>
      <c r="B16" s="20" t="str">
        <f>IFERROR(AVERAGEIFS('📋 Price Log'!E$4:E$203,'📋 Price Log'!B$4:B$203,A16,'📋 Price Log'!C$4:C$203,B$7,'📋 Price Log'!D$4:D$203,$B$5),"—")</f>
        <v>—</v>
      </c>
      <c r="C16" s="20" t="str">
        <f>IFERROR(AVERAGEIFS('📋 Price Log'!E$4:E$203,'📋 Price Log'!B$4:B$203,A16,'📋 Price Log'!C$4:C$203,C$7,'📋 Price Log'!D$4:D$203,$B$5),"—")</f>
        <v>—</v>
      </c>
      <c r="D16" s="20" t="str">
        <f>IFERROR(AVERAGEIFS('📋 Price Log'!E$4:E$203,'📋 Price Log'!B$4:B$203,A16,'📋 Price Log'!C$4:C$203,D$7,'📋 Price Log'!D$4:D$203,$B$5),"—")</f>
        <v>—</v>
      </c>
      <c r="E16" s="20" t="str">
        <f>IFERROR(AVERAGEIFS('📋 Price Log'!E$4:E$203,'📋 Price Log'!B$4:B$203,A16,'📋 Price Log'!C$4:C$203,E$7,'📋 Price Log'!D$4:D$203,$B$5),"—")</f>
        <v>—</v>
      </c>
      <c r="F16" s="20" t="str">
        <f>IFERROR(AVERAGEIFS('📋 Price Log'!E$4:E$203,'📋 Price Log'!B$4:B$203,A16,'📋 Price Log'!C$4:C$203,F$7,'📋 Price Log'!D$4:D$203,$B$5),"—")</f>
        <v>—</v>
      </c>
      <c r="G16" s="20" t="str">
        <f>IFERROR(AVERAGEIFS('📋 Price Log'!E$4:E$203,'📋 Price Log'!B$4:B$203,A16,'📋 Price Log'!C$4:C$203,G$7,'📋 Price Log'!D$4:D$203,$B$5),"—")</f>
        <v>—</v>
      </c>
      <c r="H16" s="20" t="str">
        <f>IFERROR(AVERAGEIFS('📋 Price Log'!E$4:E$203,'📋 Price Log'!B$4:B$203,A16,'📋 Price Log'!C$4:C$203,H$7,'📋 Price Log'!D$4:D$203,$B$5),"—")</f>
        <v>—</v>
      </c>
      <c r="I16" s="21" t="str">
        <f t="shared" si="0"/>
        <v>—</v>
      </c>
      <c r="J16" s="21">
        <f t="shared" si="1"/>
        <v>0</v>
      </c>
      <c r="K16" s="22" t="str">
        <f ca="1">IFERROR(minifs(B16:H16,B16:H16,"&gt;"&amp;0),"—")</f>
        <v>—</v>
      </c>
    </row>
    <row r="17" spans="1:11" ht="21.75" customHeight="1" x14ac:dyDescent="0.25">
      <c r="A17" s="23" t="s">
        <v>37</v>
      </c>
      <c r="B17" s="24" t="str">
        <f>IFERROR(AVERAGEIFS('📋 Price Log'!E$4:E$203,'📋 Price Log'!B$4:B$203,A17,'📋 Price Log'!C$4:C$203,B$7,'📋 Price Log'!D$4:D$203,$B$5),"—")</f>
        <v>—</v>
      </c>
      <c r="C17" s="24" t="str">
        <f>IFERROR(AVERAGEIFS('📋 Price Log'!E$4:E$203,'📋 Price Log'!B$4:B$203,A17,'📋 Price Log'!C$4:C$203,C$7,'📋 Price Log'!D$4:D$203,$B$5),"—")</f>
        <v>—</v>
      </c>
      <c r="D17" s="24" t="str">
        <f>IFERROR(AVERAGEIFS('📋 Price Log'!E$4:E$203,'📋 Price Log'!B$4:B$203,A17,'📋 Price Log'!C$4:C$203,D$7,'📋 Price Log'!D$4:D$203,$B$5),"—")</f>
        <v>—</v>
      </c>
      <c r="E17" s="24" t="str">
        <f>IFERROR(AVERAGEIFS('📋 Price Log'!E$4:E$203,'📋 Price Log'!B$4:B$203,A17,'📋 Price Log'!C$4:C$203,E$7,'📋 Price Log'!D$4:D$203,$B$5),"—")</f>
        <v>—</v>
      </c>
      <c r="F17" s="24" t="str">
        <f>IFERROR(AVERAGEIFS('📋 Price Log'!E$4:E$203,'📋 Price Log'!B$4:B$203,A17,'📋 Price Log'!C$4:C$203,F$7,'📋 Price Log'!D$4:D$203,$B$5),"—")</f>
        <v>—</v>
      </c>
      <c r="G17" s="24" t="str">
        <f>IFERROR(AVERAGEIFS('📋 Price Log'!E$4:E$203,'📋 Price Log'!B$4:B$203,A17,'📋 Price Log'!C$4:C$203,G$7,'📋 Price Log'!D$4:D$203,$B$5),"—")</f>
        <v>—</v>
      </c>
      <c r="H17" s="24" t="str">
        <f>IFERROR(AVERAGEIFS('📋 Price Log'!E$4:E$203,'📋 Price Log'!B$4:B$203,A17,'📋 Price Log'!C$4:C$203,H$7,'📋 Price Log'!D$4:D$203,$B$5),"—")</f>
        <v>—</v>
      </c>
      <c r="I17" s="21" t="str">
        <f t="shared" si="0"/>
        <v>—</v>
      </c>
      <c r="J17" s="21">
        <f t="shared" si="1"/>
        <v>0</v>
      </c>
      <c r="K17" s="22" t="str">
        <f ca="1">IFERROR(minifs(B17:H17,B17:H17,"&gt;"&amp;0),"—")</f>
        <v>—</v>
      </c>
    </row>
    <row r="18" spans="1:11" ht="21.75" customHeight="1" x14ac:dyDescent="0.25">
      <c r="A18" s="19" t="s">
        <v>38</v>
      </c>
      <c r="B18" s="20" t="str">
        <f>IFERROR(AVERAGEIFS('📋 Price Log'!E$4:E$203,'📋 Price Log'!B$4:B$203,A18,'📋 Price Log'!C$4:C$203,B$7,'📋 Price Log'!D$4:D$203,$B$5),"—")</f>
        <v>—</v>
      </c>
      <c r="C18" s="20" t="str">
        <f>IFERROR(AVERAGEIFS('📋 Price Log'!E$4:E$203,'📋 Price Log'!B$4:B$203,A18,'📋 Price Log'!C$4:C$203,C$7,'📋 Price Log'!D$4:D$203,$B$5),"—")</f>
        <v>—</v>
      </c>
      <c r="D18" s="20" t="str">
        <f>IFERROR(AVERAGEIFS('📋 Price Log'!E$4:E$203,'📋 Price Log'!B$4:B$203,A18,'📋 Price Log'!C$4:C$203,D$7,'📋 Price Log'!D$4:D$203,$B$5),"—")</f>
        <v>—</v>
      </c>
      <c r="E18" s="20" t="str">
        <f>IFERROR(AVERAGEIFS('📋 Price Log'!E$4:E$203,'📋 Price Log'!B$4:B$203,A18,'📋 Price Log'!C$4:C$203,E$7,'📋 Price Log'!D$4:D$203,$B$5),"—")</f>
        <v>—</v>
      </c>
      <c r="F18" s="20" t="str">
        <f>IFERROR(AVERAGEIFS('📋 Price Log'!E$4:E$203,'📋 Price Log'!B$4:B$203,A18,'📋 Price Log'!C$4:C$203,F$7,'📋 Price Log'!D$4:D$203,$B$5),"—")</f>
        <v>—</v>
      </c>
      <c r="G18" s="20" t="str">
        <f>IFERROR(AVERAGEIFS('📋 Price Log'!E$4:E$203,'📋 Price Log'!B$4:B$203,A18,'📋 Price Log'!C$4:C$203,G$7,'📋 Price Log'!D$4:D$203,$B$5),"—")</f>
        <v>—</v>
      </c>
      <c r="H18" s="20" t="str">
        <f>IFERROR(AVERAGEIFS('📋 Price Log'!E$4:E$203,'📋 Price Log'!B$4:B$203,A18,'📋 Price Log'!C$4:C$203,H$7,'📋 Price Log'!D$4:D$203,$B$5),"—")</f>
        <v>—</v>
      </c>
      <c r="I18" s="21" t="str">
        <f t="shared" si="0"/>
        <v>—</v>
      </c>
      <c r="J18" s="21">
        <f t="shared" si="1"/>
        <v>0</v>
      </c>
      <c r="K18" s="22" t="str">
        <f ca="1">IFERROR(minifs(B18:H18,B18:H18,"&gt;"&amp;0),"—")</f>
        <v>—</v>
      </c>
    </row>
    <row r="19" spans="1:11" ht="21.75" customHeight="1" x14ac:dyDescent="0.25">
      <c r="A19" s="23" t="s">
        <v>39</v>
      </c>
      <c r="B19" s="24" t="str">
        <f>IFERROR(AVERAGEIFS('📋 Price Log'!E$4:E$203,'📋 Price Log'!B$4:B$203,A19,'📋 Price Log'!C$4:C$203,B$7,'📋 Price Log'!D$4:D$203,$B$5),"—")</f>
        <v>—</v>
      </c>
      <c r="C19" s="24" t="str">
        <f>IFERROR(AVERAGEIFS('📋 Price Log'!E$4:E$203,'📋 Price Log'!B$4:B$203,A19,'📋 Price Log'!C$4:C$203,C$7,'📋 Price Log'!D$4:D$203,$B$5),"—")</f>
        <v>—</v>
      </c>
      <c r="D19" s="24" t="str">
        <f>IFERROR(AVERAGEIFS('📋 Price Log'!E$4:E$203,'📋 Price Log'!B$4:B$203,A19,'📋 Price Log'!C$4:C$203,D$7,'📋 Price Log'!D$4:D$203,$B$5),"—")</f>
        <v>—</v>
      </c>
      <c r="E19" s="24" t="str">
        <f>IFERROR(AVERAGEIFS('📋 Price Log'!E$4:E$203,'📋 Price Log'!B$4:B$203,A19,'📋 Price Log'!C$4:C$203,E$7,'📋 Price Log'!D$4:D$203,$B$5),"—")</f>
        <v>—</v>
      </c>
      <c r="F19" s="24" t="str">
        <f>IFERROR(AVERAGEIFS('📋 Price Log'!E$4:E$203,'📋 Price Log'!B$4:B$203,A19,'📋 Price Log'!C$4:C$203,F$7,'📋 Price Log'!D$4:D$203,$B$5),"—")</f>
        <v>—</v>
      </c>
      <c r="G19" s="24" t="str">
        <f>IFERROR(AVERAGEIFS('📋 Price Log'!E$4:E$203,'📋 Price Log'!B$4:B$203,A19,'📋 Price Log'!C$4:C$203,G$7,'📋 Price Log'!D$4:D$203,$B$5),"—")</f>
        <v>—</v>
      </c>
      <c r="H19" s="24" t="str">
        <f>IFERROR(AVERAGEIFS('📋 Price Log'!E$4:E$203,'📋 Price Log'!B$4:B$203,A19,'📋 Price Log'!C$4:C$203,H$7,'📋 Price Log'!D$4:D$203,$B$5),"—")</f>
        <v>—</v>
      </c>
      <c r="I19" s="21" t="str">
        <f t="shared" si="0"/>
        <v>—</v>
      </c>
      <c r="J19" s="21">
        <f t="shared" si="1"/>
        <v>0</v>
      </c>
      <c r="K19" s="22" t="str">
        <f ca="1">IFERROR(minifs(B19:H19,B19:H19,"&gt;"&amp;0),"—")</f>
        <v>—</v>
      </c>
    </row>
    <row r="20" spans="1:11" ht="21.75" customHeight="1" x14ac:dyDescent="0.25">
      <c r="A20" s="19" t="s">
        <v>40</v>
      </c>
      <c r="B20" s="20" t="str">
        <f>IFERROR(AVERAGEIFS('📋 Price Log'!E$4:E$203,'📋 Price Log'!B$4:B$203,A20,'📋 Price Log'!C$4:C$203,B$7,'📋 Price Log'!D$4:D$203,$B$5),"—")</f>
        <v>—</v>
      </c>
      <c r="C20" s="20" t="str">
        <f>IFERROR(AVERAGEIFS('📋 Price Log'!E$4:E$203,'📋 Price Log'!B$4:B$203,A20,'📋 Price Log'!C$4:C$203,C$7,'📋 Price Log'!D$4:D$203,$B$5),"—")</f>
        <v>—</v>
      </c>
      <c r="D20" s="20" t="str">
        <f>IFERROR(AVERAGEIFS('📋 Price Log'!E$4:E$203,'📋 Price Log'!B$4:B$203,A20,'📋 Price Log'!C$4:C$203,D$7,'📋 Price Log'!D$4:D$203,$B$5),"—")</f>
        <v>—</v>
      </c>
      <c r="E20" s="20" t="str">
        <f>IFERROR(AVERAGEIFS('📋 Price Log'!E$4:E$203,'📋 Price Log'!B$4:B$203,A20,'📋 Price Log'!C$4:C$203,E$7,'📋 Price Log'!D$4:D$203,$B$5),"—")</f>
        <v>—</v>
      </c>
      <c r="F20" s="20" t="str">
        <f>IFERROR(AVERAGEIFS('📋 Price Log'!E$4:E$203,'📋 Price Log'!B$4:B$203,A20,'📋 Price Log'!C$4:C$203,F$7,'📋 Price Log'!D$4:D$203,$B$5),"—")</f>
        <v>—</v>
      </c>
      <c r="G20" s="20" t="str">
        <f>IFERROR(AVERAGEIFS('📋 Price Log'!E$4:E$203,'📋 Price Log'!B$4:B$203,A20,'📋 Price Log'!C$4:C$203,G$7,'📋 Price Log'!D$4:D$203,$B$5),"—")</f>
        <v>—</v>
      </c>
      <c r="H20" s="20" t="str">
        <f>IFERROR(AVERAGEIFS('📋 Price Log'!E$4:E$203,'📋 Price Log'!B$4:B$203,A20,'📋 Price Log'!C$4:C$203,H$7,'📋 Price Log'!D$4:D$203,$B$5),"—")</f>
        <v>—</v>
      </c>
      <c r="I20" s="21" t="str">
        <f t="shared" si="0"/>
        <v>—</v>
      </c>
      <c r="J20" s="21">
        <f t="shared" si="1"/>
        <v>0</v>
      </c>
      <c r="K20" s="22" t="str">
        <f ca="1">IFERROR(minifs(B20:H20,B20:H20,"&gt;"&amp;0),"—")</f>
        <v>—</v>
      </c>
    </row>
    <row r="21" spans="1:11" ht="21.75" customHeight="1" x14ac:dyDescent="0.25">
      <c r="A21" s="23" t="s">
        <v>41</v>
      </c>
      <c r="B21" s="24" t="str">
        <f>IFERROR(AVERAGEIFS('📋 Price Log'!E$4:E$203,'📋 Price Log'!B$4:B$203,A21,'📋 Price Log'!C$4:C$203,B$7,'📋 Price Log'!D$4:D$203,$B$5),"—")</f>
        <v>—</v>
      </c>
      <c r="C21" s="24" t="str">
        <f>IFERROR(AVERAGEIFS('📋 Price Log'!E$4:E$203,'📋 Price Log'!B$4:B$203,A21,'📋 Price Log'!C$4:C$203,C$7,'📋 Price Log'!D$4:D$203,$B$5),"—")</f>
        <v>—</v>
      </c>
      <c r="D21" s="24" t="str">
        <f>IFERROR(AVERAGEIFS('📋 Price Log'!E$4:E$203,'📋 Price Log'!B$4:B$203,A21,'📋 Price Log'!C$4:C$203,D$7,'📋 Price Log'!D$4:D$203,$B$5),"—")</f>
        <v>—</v>
      </c>
      <c r="E21" s="24" t="str">
        <f>IFERROR(AVERAGEIFS('📋 Price Log'!E$4:E$203,'📋 Price Log'!B$4:B$203,A21,'📋 Price Log'!C$4:C$203,E$7,'📋 Price Log'!D$4:D$203,$B$5),"—")</f>
        <v>—</v>
      </c>
      <c r="F21" s="24" t="str">
        <f>IFERROR(AVERAGEIFS('📋 Price Log'!E$4:E$203,'📋 Price Log'!B$4:B$203,A21,'📋 Price Log'!C$4:C$203,F$7,'📋 Price Log'!D$4:D$203,$B$5),"—")</f>
        <v>—</v>
      </c>
      <c r="G21" s="24" t="str">
        <f>IFERROR(AVERAGEIFS('📋 Price Log'!E$4:E$203,'📋 Price Log'!B$4:B$203,A21,'📋 Price Log'!C$4:C$203,G$7,'📋 Price Log'!D$4:D$203,$B$5),"—")</f>
        <v>—</v>
      </c>
      <c r="H21" s="24" t="str">
        <f>IFERROR(AVERAGEIFS('📋 Price Log'!E$4:E$203,'📋 Price Log'!B$4:B$203,A21,'📋 Price Log'!C$4:C$203,H$7,'📋 Price Log'!D$4:D$203,$B$5),"—")</f>
        <v>—</v>
      </c>
      <c r="I21" s="21" t="str">
        <f t="shared" si="0"/>
        <v>—</v>
      </c>
      <c r="J21" s="21">
        <f t="shared" si="1"/>
        <v>0</v>
      </c>
      <c r="K21" s="22" t="str">
        <f ca="1">IFERROR(minifs(B21:H21,B21:H21,"&gt;"&amp;0),"—")</f>
        <v>—</v>
      </c>
    </row>
    <row r="22" spans="1:11" ht="21.75" customHeight="1" x14ac:dyDescent="0.25">
      <c r="A22" s="19" t="s">
        <v>42</v>
      </c>
      <c r="B22" s="20" t="str">
        <f>IFERROR(AVERAGEIFS('📋 Price Log'!E$4:E$203,'📋 Price Log'!B$4:B$203,A22,'📋 Price Log'!C$4:C$203,B$7,'📋 Price Log'!D$4:D$203,$B$5),"—")</f>
        <v>—</v>
      </c>
      <c r="C22" s="20" t="str">
        <f>IFERROR(AVERAGEIFS('📋 Price Log'!E$4:E$203,'📋 Price Log'!B$4:B$203,A22,'📋 Price Log'!C$4:C$203,C$7,'📋 Price Log'!D$4:D$203,$B$5),"—")</f>
        <v>—</v>
      </c>
      <c r="D22" s="20" t="str">
        <f>IFERROR(AVERAGEIFS('📋 Price Log'!E$4:E$203,'📋 Price Log'!B$4:B$203,A22,'📋 Price Log'!C$4:C$203,D$7,'📋 Price Log'!D$4:D$203,$B$5),"—")</f>
        <v>—</v>
      </c>
      <c r="E22" s="20" t="str">
        <f>IFERROR(AVERAGEIFS('📋 Price Log'!E$4:E$203,'📋 Price Log'!B$4:B$203,A22,'📋 Price Log'!C$4:C$203,E$7,'📋 Price Log'!D$4:D$203,$B$5),"—")</f>
        <v>—</v>
      </c>
      <c r="F22" s="20" t="str">
        <f>IFERROR(AVERAGEIFS('📋 Price Log'!E$4:E$203,'📋 Price Log'!B$4:B$203,A22,'📋 Price Log'!C$4:C$203,F$7,'📋 Price Log'!D$4:D$203,$B$5),"—")</f>
        <v>—</v>
      </c>
      <c r="G22" s="20" t="str">
        <f>IFERROR(AVERAGEIFS('📋 Price Log'!E$4:E$203,'📋 Price Log'!B$4:B$203,A22,'📋 Price Log'!C$4:C$203,G$7,'📋 Price Log'!D$4:D$203,$B$5),"—")</f>
        <v>—</v>
      </c>
      <c r="H22" s="20" t="str">
        <f>IFERROR(AVERAGEIFS('📋 Price Log'!E$4:E$203,'📋 Price Log'!B$4:B$203,A22,'📋 Price Log'!C$4:C$203,H$7,'📋 Price Log'!D$4:D$203,$B$5),"—")</f>
        <v>—</v>
      </c>
      <c r="I22" s="21" t="str">
        <f t="shared" si="0"/>
        <v>—</v>
      </c>
      <c r="J22" s="21">
        <f t="shared" si="1"/>
        <v>0</v>
      </c>
      <c r="K22" s="22" t="str">
        <f ca="1">IFERROR(minifs(B22:H22,B22:H22,"&gt;"&amp;0),"—")</f>
        <v>—</v>
      </c>
    </row>
    <row r="23" spans="1:11" ht="21.75" customHeight="1" x14ac:dyDescent="0.25">
      <c r="A23" s="23" t="s">
        <v>43</v>
      </c>
      <c r="B23" s="24" t="str">
        <f>IFERROR(AVERAGEIFS('📋 Price Log'!E$4:E$203,'📋 Price Log'!B$4:B$203,A23,'📋 Price Log'!C$4:C$203,B$7,'📋 Price Log'!D$4:D$203,$B$5),"—")</f>
        <v>—</v>
      </c>
      <c r="C23" s="24" t="str">
        <f>IFERROR(AVERAGEIFS('📋 Price Log'!E$4:E$203,'📋 Price Log'!B$4:B$203,A23,'📋 Price Log'!C$4:C$203,C$7,'📋 Price Log'!D$4:D$203,$B$5),"—")</f>
        <v>—</v>
      </c>
      <c r="D23" s="24" t="str">
        <f>IFERROR(AVERAGEIFS('📋 Price Log'!E$4:E$203,'📋 Price Log'!B$4:B$203,A23,'📋 Price Log'!C$4:C$203,D$7,'📋 Price Log'!D$4:D$203,$B$5),"—")</f>
        <v>—</v>
      </c>
      <c r="E23" s="24" t="str">
        <f>IFERROR(AVERAGEIFS('📋 Price Log'!E$4:E$203,'📋 Price Log'!B$4:B$203,A23,'📋 Price Log'!C$4:C$203,E$7,'📋 Price Log'!D$4:D$203,$B$5),"—")</f>
        <v>—</v>
      </c>
      <c r="F23" s="24" t="str">
        <f>IFERROR(AVERAGEIFS('📋 Price Log'!E$4:E$203,'📋 Price Log'!B$4:B$203,A23,'📋 Price Log'!C$4:C$203,F$7,'📋 Price Log'!D$4:D$203,$B$5),"—")</f>
        <v>—</v>
      </c>
      <c r="G23" s="24" t="str">
        <f>IFERROR(AVERAGEIFS('📋 Price Log'!E$4:E$203,'📋 Price Log'!B$4:B$203,A23,'📋 Price Log'!C$4:C$203,G$7,'📋 Price Log'!D$4:D$203,$B$5),"—")</f>
        <v>—</v>
      </c>
      <c r="H23" s="24" t="str">
        <f>IFERROR(AVERAGEIFS('📋 Price Log'!E$4:E$203,'📋 Price Log'!B$4:B$203,A23,'📋 Price Log'!C$4:C$203,H$7,'📋 Price Log'!D$4:D$203,$B$5),"—")</f>
        <v>—</v>
      </c>
      <c r="I23" s="21" t="str">
        <f t="shared" si="0"/>
        <v>—</v>
      </c>
      <c r="J23" s="21">
        <f t="shared" si="1"/>
        <v>0</v>
      </c>
      <c r="K23" s="22" t="str">
        <f ca="1">IFERROR(minifs(B23:H23,B23:H23,"&gt;"&amp;0),"—")</f>
        <v>—</v>
      </c>
    </row>
    <row r="24" spans="1:11" ht="21.75" customHeight="1" x14ac:dyDescent="0.25">
      <c r="A24" s="19" t="s">
        <v>44</v>
      </c>
      <c r="B24" s="20" t="str">
        <f>IFERROR(AVERAGEIFS('📋 Price Log'!E$4:E$203,'📋 Price Log'!B$4:B$203,A24,'📋 Price Log'!C$4:C$203,B$7,'📋 Price Log'!D$4:D$203,$B$5),"—")</f>
        <v>—</v>
      </c>
      <c r="C24" s="20" t="str">
        <f>IFERROR(AVERAGEIFS('📋 Price Log'!E$4:E$203,'📋 Price Log'!B$4:B$203,A24,'📋 Price Log'!C$4:C$203,C$7,'📋 Price Log'!D$4:D$203,$B$5),"—")</f>
        <v>—</v>
      </c>
      <c r="D24" s="20" t="str">
        <f>IFERROR(AVERAGEIFS('📋 Price Log'!E$4:E$203,'📋 Price Log'!B$4:B$203,A24,'📋 Price Log'!C$4:C$203,D$7,'📋 Price Log'!D$4:D$203,$B$5),"—")</f>
        <v>—</v>
      </c>
      <c r="E24" s="20" t="str">
        <f>IFERROR(AVERAGEIFS('📋 Price Log'!E$4:E$203,'📋 Price Log'!B$4:B$203,A24,'📋 Price Log'!C$4:C$203,E$7,'📋 Price Log'!D$4:D$203,$B$5),"—")</f>
        <v>—</v>
      </c>
      <c r="F24" s="20" t="str">
        <f>IFERROR(AVERAGEIFS('📋 Price Log'!E$4:E$203,'📋 Price Log'!B$4:B$203,A24,'📋 Price Log'!C$4:C$203,F$7,'📋 Price Log'!D$4:D$203,$B$5),"—")</f>
        <v>—</v>
      </c>
      <c r="G24" s="20" t="str">
        <f>IFERROR(AVERAGEIFS('📋 Price Log'!E$4:E$203,'📋 Price Log'!B$4:B$203,A24,'📋 Price Log'!C$4:C$203,G$7,'📋 Price Log'!D$4:D$203,$B$5),"—")</f>
        <v>—</v>
      </c>
      <c r="H24" s="20" t="str">
        <f>IFERROR(AVERAGEIFS('📋 Price Log'!E$4:E$203,'📋 Price Log'!B$4:B$203,A24,'📋 Price Log'!C$4:C$203,H$7,'📋 Price Log'!D$4:D$203,$B$5),"—")</f>
        <v>—</v>
      </c>
      <c r="I24" s="21" t="str">
        <f t="shared" si="0"/>
        <v>—</v>
      </c>
      <c r="J24" s="21">
        <f t="shared" si="1"/>
        <v>0</v>
      </c>
      <c r="K24" s="22" t="str">
        <f ca="1">IFERROR(minifs(B24:H24,B24:H24,"&gt;"&amp;0),"—")</f>
        <v>—</v>
      </c>
    </row>
  </sheetData>
  <mergeCells count="4">
    <mergeCell ref="A1:K1"/>
    <mergeCell ref="A2:K2"/>
    <mergeCell ref="A4:K4"/>
    <mergeCell ref="B5:D5"/>
  </mergeCells>
  <dataValidations count="1">
    <dataValidation type="list" allowBlank="1" sqref="B5">
      <formula1>"50kg bag,25kg bag,90kg bag,kg,crate,bunch,head,litre,Other"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C1A"/>
  </sheetPr>
  <dimension ref="A1:O21"/>
  <sheetViews>
    <sheetView showGridLines="0" zoomScaleNormal="100" workbookViewId="0">
      <selection activeCell="I11" sqref="I11"/>
    </sheetView>
  </sheetViews>
  <sheetFormatPr defaultColWidth="8.7109375" defaultRowHeight="15" x14ac:dyDescent="0.25"/>
  <cols>
    <col min="1" max="1" width="14" style="12" customWidth="1"/>
    <col min="2" max="5" width="16" style="12" customWidth="1"/>
    <col min="6" max="6" width="14" style="12" customWidth="1"/>
    <col min="7" max="7" width="20" style="12" customWidth="1"/>
  </cols>
  <sheetData>
    <row r="1" spans="1:15" ht="33.75" customHeight="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75" customHeight="1" x14ac:dyDescent="0.25">
      <c r="A2" s="3" t="s">
        <v>111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1:15" ht="21.75" customHeight="1" x14ac:dyDescent="0.25">
      <c r="A4" s="44" t="s">
        <v>45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25.5" customHeight="1" x14ac:dyDescent="0.25">
      <c r="A5" s="17" t="s">
        <v>46</v>
      </c>
      <c r="B5" s="1" t="s">
        <v>28</v>
      </c>
      <c r="C5" s="1"/>
      <c r="D5" s="1"/>
    </row>
    <row r="6" spans="1:15" ht="25.5" customHeight="1" x14ac:dyDescent="0.25">
      <c r="A6" s="17" t="s">
        <v>47</v>
      </c>
      <c r="B6" s="1" t="s">
        <v>48</v>
      </c>
      <c r="C6" s="1"/>
      <c r="D6" s="1"/>
    </row>
    <row r="7" spans="1:15" ht="25.5" customHeight="1" x14ac:dyDescent="0.25">
      <c r="A7" s="17" t="s">
        <v>49</v>
      </c>
      <c r="B7" s="1" t="s">
        <v>17</v>
      </c>
      <c r="C7" s="1"/>
      <c r="D7" s="1"/>
    </row>
    <row r="9" spans="1:15" ht="25.5" customHeight="1" x14ac:dyDescent="0.25">
      <c r="A9" s="43" t="s">
        <v>50</v>
      </c>
      <c r="B9" s="43" t="s">
        <v>51</v>
      </c>
      <c r="C9" s="43" t="s">
        <v>52</v>
      </c>
      <c r="D9" s="43" t="s">
        <v>53</v>
      </c>
      <c r="E9" s="43" t="s">
        <v>54</v>
      </c>
      <c r="F9" s="43" t="s">
        <v>55</v>
      </c>
      <c r="G9" s="45" t="s">
        <v>12</v>
      </c>
      <c r="H9" s="46"/>
      <c r="I9" s="46"/>
      <c r="J9" s="46"/>
      <c r="K9" s="46"/>
      <c r="L9" s="46"/>
      <c r="M9" s="46"/>
      <c r="N9" s="46"/>
      <c r="O9" s="46"/>
    </row>
    <row r="10" spans="1:15" ht="21.75" customHeight="1" x14ac:dyDescent="0.25">
      <c r="A10" s="25" t="s">
        <v>56</v>
      </c>
      <c r="B10" s="26" t="str">
        <f ca="1">IFERROR(AVERAGEIFS('📋 Price Log'!E$4:E$203,'📋 Price Log'!B$4:B$203,$B$5,'📋 Price Log'!D$4:D$203,$B$7,'📋 Price Log'!A$4:A$203,"&gt;="&amp;DATE(YEAR(TODAY()),1,1),'📋 Price Log'!A$4:A$203,"&lt;"&amp;DATE(YEAR(TODAY()),2,1)),"—")</f>
        <v>—</v>
      </c>
      <c r="C10" s="27">
        <f ca="1">IFERROR(COUNTIFS('📋 Price Log'!B$4:B$203,$B$5,'📋 Price Log'!D$4:D$203,$B$7,'📋 Price Log'!A$4:A$203,"&gt;="&amp;DATE(YEAR(TODAY()),1,1),'📋 Price Log'!A$4:A$203,"&lt;"&amp;DATE(YEAR(TODAY()),2,1)),0)</f>
        <v>0</v>
      </c>
      <c r="D10" s="28" t="str">
        <f ca="1">IFERROR(minifs('📋 Price Log'!E$4:E$203,'📋 Price Log'!B$4:B$203,$B$5,'📋 Price Log'!D$4:D$203,$B$7,'📋 Price Log'!A$4:A$203,"&gt;="&amp;DATE(YEAR(TODAY()),1,1),'📋 Price Log'!A$4:A$203,"&lt;"&amp;DATE(YEAR(TODAY()),2,1)),"—")</f>
        <v>—</v>
      </c>
      <c r="E10" s="26" t="str">
        <f ca="1">IFERROR(maxifs('📋 Price Log'!E$4:E$203,'📋 Price Log'!B$4:B$203,$B$5,'📋 Price Log'!D$4:D$203,$B$7,'📋 Price Log'!A$4:A$203,"&gt;="&amp;DATE(YEAR(TODAY()),1,1),'📋 Price Log'!A$4:A$203,"&lt;"&amp;DATE(YEAR(TODAY()),2,1)),"—")</f>
        <v>—</v>
      </c>
      <c r="F10" s="29" t="s">
        <v>57</v>
      </c>
      <c r="G10" s="18"/>
    </row>
    <row r="11" spans="1:15" ht="21.75" customHeight="1" x14ac:dyDescent="0.25">
      <c r="A11" s="30" t="s">
        <v>58</v>
      </c>
      <c r="B11" s="26" t="str">
        <f ca="1">IFERROR(AVERAGEIFS('📋 Price Log'!E$4:E$203,'📋 Price Log'!B$4:B$203,$B$5,'📋 Price Log'!D$4:D$203,$B$7,'📋 Price Log'!A$4:A$203,"&gt;="&amp;DATE(YEAR(TODAY()),2,1),'📋 Price Log'!A$4:A$203,"&lt;"&amp;DATE(YEAR(TODAY()),3,1)),"—")</f>
        <v>—</v>
      </c>
      <c r="C11" s="31">
        <f ca="1">IFERROR(COUNTIFS('📋 Price Log'!B$4:B$203,$B$5,'📋 Price Log'!D$4:D$203,$B$7,'📋 Price Log'!A$4:A$203,"&gt;="&amp;DATE(YEAR(TODAY()),2,1),'📋 Price Log'!A$4:A$203,"&lt;"&amp;DATE(YEAR(TODAY()),3,1)),0)</f>
        <v>0</v>
      </c>
      <c r="D11" s="28" t="str">
        <f ca="1">IFERROR(minifs('📋 Price Log'!E$4:E$203,'📋 Price Log'!B$4:B$203,$B$5,'📋 Price Log'!D$4:D$203,$B$7,'📋 Price Log'!A$4:A$203,"&gt;="&amp;DATE(YEAR(TODAY()),2,1),'📋 Price Log'!A$4:A$203,"&lt;"&amp;DATE(YEAR(TODAY()),3,1)),"—")</f>
        <v>—</v>
      </c>
      <c r="E11" s="26" t="str">
        <f ca="1">IFERROR(maxifs('📋 Price Log'!E$4:E$203,'📋 Price Log'!B$4:B$203,$B$5,'📋 Price Log'!D$4:D$203,$B$7,'📋 Price Log'!A$4:A$203,"&gt;="&amp;DATE(YEAR(TODAY()),2,1),'📋 Price Log'!A$4:A$203,"&lt;"&amp;DATE(YEAR(TODAY()),3,1)),"—")</f>
        <v>—</v>
      </c>
      <c r="F11" s="32" t="str">
        <f t="shared" ref="F11:F21" ca="1" si="0">IFERROR(IF(B10="—","—",B11-B10),"—")</f>
        <v>—</v>
      </c>
      <c r="G11" s="18"/>
    </row>
    <row r="12" spans="1:15" ht="21.75" customHeight="1" x14ac:dyDescent="0.25">
      <c r="A12" s="25" t="s">
        <v>59</v>
      </c>
      <c r="B12" s="26" t="str">
        <f ca="1">IFERROR(AVERAGEIFS('📋 Price Log'!E$4:E$203,'📋 Price Log'!B$4:B$203,$B$5,'📋 Price Log'!D$4:D$203,$B$7,'📋 Price Log'!A$4:A$203,"&gt;="&amp;DATE(YEAR(TODAY()),3,1),'📋 Price Log'!A$4:A$203,"&lt;"&amp;DATE(YEAR(TODAY()),4,1)),"—")</f>
        <v>—</v>
      </c>
      <c r="C12" s="27">
        <f ca="1">IFERROR(COUNTIFS('📋 Price Log'!B$4:B$203,$B$5,'📋 Price Log'!D$4:D$203,$B$7,'📋 Price Log'!A$4:A$203,"&gt;="&amp;DATE(YEAR(TODAY()),3,1),'📋 Price Log'!A$4:A$203,"&lt;"&amp;DATE(YEAR(TODAY()),4,1)),0)</f>
        <v>0</v>
      </c>
      <c r="D12" s="28" t="str">
        <f ca="1">IFERROR(minifs('📋 Price Log'!E$4:E$203,'📋 Price Log'!B$4:B$203,$B$5,'📋 Price Log'!D$4:D$203,$B$7,'📋 Price Log'!A$4:A$203,"&gt;="&amp;DATE(YEAR(TODAY()),3,1),'📋 Price Log'!A$4:A$203,"&lt;"&amp;DATE(YEAR(TODAY()),4,1)),"—")</f>
        <v>—</v>
      </c>
      <c r="E12" s="26" t="str">
        <f ca="1">IFERROR(maxifs('📋 Price Log'!E$4:E$203,'📋 Price Log'!B$4:B$203,$B$5,'📋 Price Log'!D$4:D$203,$B$7,'📋 Price Log'!A$4:A$203,"&gt;="&amp;DATE(YEAR(TODAY()),3,1),'📋 Price Log'!A$4:A$203,"&lt;"&amp;DATE(YEAR(TODAY()),4,1)),"—")</f>
        <v>—</v>
      </c>
      <c r="F12" s="33" t="str">
        <f t="shared" ca="1" si="0"/>
        <v>—</v>
      </c>
      <c r="G12" s="18"/>
    </row>
    <row r="13" spans="1:15" ht="21.75" customHeight="1" x14ac:dyDescent="0.25">
      <c r="A13" s="30" t="s">
        <v>60</v>
      </c>
      <c r="B13" s="26" t="str">
        <f ca="1">IFERROR(AVERAGEIFS('📋 Price Log'!E$4:E$203,'📋 Price Log'!B$4:B$203,$B$5,'📋 Price Log'!D$4:D$203,$B$7,'📋 Price Log'!A$4:A$203,"&gt;="&amp;DATE(YEAR(TODAY()),4,1),'📋 Price Log'!A$4:A$203,"&lt;"&amp;DATE(YEAR(TODAY()),5,1)),"—")</f>
        <v>—</v>
      </c>
      <c r="C13" s="31">
        <f ca="1">IFERROR(COUNTIFS('📋 Price Log'!B$4:B$203,$B$5,'📋 Price Log'!D$4:D$203,$B$7,'📋 Price Log'!A$4:A$203,"&gt;="&amp;DATE(YEAR(TODAY()),4,1),'📋 Price Log'!A$4:A$203,"&lt;"&amp;DATE(YEAR(TODAY()),5,1)),0)</f>
        <v>0</v>
      </c>
      <c r="D13" s="28" t="str">
        <f ca="1">IFERROR(minifs('📋 Price Log'!E$4:E$203,'📋 Price Log'!B$4:B$203,$B$5,'📋 Price Log'!D$4:D$203,$B$7,'📋 Price Log'!A$4:A$203,"&gt;="&amp;DATE(YEAR(TODAY()),4,1),'📋 Price Log'!A$4:A$203,"&lt;"&amp;DATE(YEAR(TODAY()),5,1)),"—")</f>
        <v>—</v>
      </c>
      <c r="E13" s="26" t="str">
        <f ca="1">IFERROR(maxifs('📋 Price Log'!E$4:E$203,'📋 Price Log'!B$4:B$203,$B$5,'📋 Price Log'!D$4:D$203,$B$7,'📋 Price Log'!A$4:A$203,"&gt;="&amp;DATE(YEAR(TODAY()),4,1),'📋 Price Log'!A$4:A$203,"&lt;"&amp;DATE(YEAR(TODAY()),5,1)),"—")</f>
        <v>—</v>
      </c>
      <c r="F13" s="32" t="str">
        <f t="shared" ca="1" si="0"/>
        <v>—</v>
      </c>
      <c r="G13" s="18"/>
    </row>
    <row r="14" spans="1:15" ht="21.75" customHeight="1" x14ac:dyDescent="0.25">
      <c r="A14" s="25" t="s">
        <v>61</v>
      </c>
      <c r="B14" s="26" t="str">
        <f ca="1">IFERROR(AVERAGEIFS('📋 Price Log'!E$4:E$203,'📋 Price Log'!B$4:B$203,$B$5,'📋 Price Log'!D$4:D$203,$B$7,'📋 Price Log'!A$4:A$203,"&gt;="&amp;DATE(YEAR(TODAY()),5,1),'📋 Price Log'!A$4:A$203,"&lt;"&amp;DATE(YEAR(TODAY()),6,1)),"—")</f>
        <v>—</v>
      </c>
      <c r="C14" s="27">
        <f ca="1">IFERROR(COUNTIFS('📋 Price Log'!B$4:B$203,$B$5,'📋 Price Log'!D$4:D$203,$B$7,'📋 Price Log'!A$4:A$203,"&gt;="&amp;DATE(YEAR(TODAY()),5,1),'📋 Price Log'!A$4:A$203,"&lt;"&amp;DATE(YEAR(TODAY()),6,1)),0)</f>
        <v>0</v>
      </c>
      <c r="D14" s="28" t="str">
        <f ca="1">IFERROR(minifs('📋 Price Log'!E$4:E$203,'📋 Price Log'!B$4:B$203,$B$5,'📋 Price Log'!D$4:D$203,$B$7,'📋 Price Log'!A$4:A$203,"&gt;="&amp;DATE(YEAR(TODAY()),5,1),'📋 Price Log'!A$4:A$203,"&lt;"&amp;DATE(YEAR(TODAY()),6,1)),"—")</f>
        <v>—</v>
      </c>
      <c r="E14" s="26" t="str">
        <f ca="1">IFERROR(maxifs('📋 Price Log'!E$4:E$203,'📋 Price Log'!B$4:B$203,$B$5,'📋 Price Log'!D$4:D$203,$B$7,'📋 Price Log'!A$4:A$203,"&gt;="&amp;DATE(YEAR(TODAY()),5,1),'📋 Price Log'!A$4:A$203,"&lt;"&amp;DATE(YEAR(TODAY()),6,1)),"—")</f>
        <v>—</v>
      </c>
      <c r="F14" s="33" t="str">
        <f t="shared" ca="1" si="0"/>
        <v>—</v>
      </c>
      <c r="G14" s="18"/>
    </row>
    <row r="15" spans="1:15" ht="21.75" customHeight="1" x14ac:dyDescent="0.25">
      <c r="A15" s="30" t="s">
        <v>62</v>
      </c>
      <c r="B15" s="26" t="str">
        <f ca="1">IFERROR(AVERAGEIFS('📋 Price Log'!E$4:E$203,'📋 Price Log'!B$4:B$203,$B$5,'📋 Price Log'!D$4:D$203,$B$7,'📋 Price Log'!A$4:A$203,"&gt;="&amp;DATE(YEAR(TODAY()),6,1),'📋 Price Log'!A$4:A$203,"&lt;"&amp;DATE(YEAR(TODAY()),7,1)),"—")</f>
        <v>—</v>
      </c>
      <c r="C15" s="31">
        <f ca="1">IFERROR(COUNTIFS('📋 Price Log'!B$4:B$203,$B$5,'📋 Price Log'!D$4:D$203,$B$7,'📋 Price Log'!A$4:A$203,"&gt;="&amp;DATE(YEAR(TODAY()),6,1),'📋 Price Log'!A$4:A$203,"&lt;"&amp;DATE(YEAR(TODAY()),7,1)),0)</f>
        <v>0</v>
      </c>
      <c r="D15" s="28" t="str">
        <f ca="1">IFERROR(minifs('📋 Price Log'!E$4:E$203,'📋 Price Log'!B$4:B$203,$B$5,'📋 Price Log'!D$4:D$203,$B$7,'📋 Price Log'!A$4:A$203,"&gt;="&amp;DATE(YEAR(TODAY()),6,1),'📋 Price Log'!A$4:A$203,"&lt;"&amp;DATE(YEAR(TODAY()),7,1)),"—")</f>
        <v>—</v>
      </c>
      <c r="E15" s="26" t="str">
        <f ca="1">IFERROR(maxifs('📋 Price Log'!E$4:E$203,'📋 Price Log'!B$4:B$203,$B$5,'📋 Price Log'!D$4:D$203,$B$7,'📋 Price Log'!A$4:A$203,"&gt;="&amp;DATE(YEAR(TODAY()),6,1),'📋 Price Log'!A$4:A$203,"&lt;"&amp;DATE(YEAR(TODAY()),7,1)),"—")</f>
        <v>—</v>
      </c>
      <c r="F15" s="32" t="str">
        <f t="shared" ca="1" si="0"/>
        <v>—</v>
      </c>
      <c r="G15" s="18"/>
    </row>
    <row r="16" spans="1:15" ht="21.75" customHeight="1" x14ac:dyDescent="0.25">
      <c r="A16" s="25" t="s">
        <v>63</v>
      </c>
      <c r="B16" s="26" t="str">
        <f ca="1">IFERROR(AVERAGEIFS('📋 Price Log'!E$4:E$203,'📋 Price Log'!B$4:B$203,$B$5,'📋 Price Log'!D$4:D$203,$B$7,'📋 Price Log'!A$4:A$203,"&gt;="&amp;DATE(YEAR(TODAY()),7,1),'📋 Price Log'!A$4:A$203,"&lt;"&amp;DATE(YEAR(TODAY()),8,1)),"—")</f>
        <v>—</v>
      </c>
      <c r="C16" s="27">
        <f ca="1">IFERROR(COUNTIFS('📋 Price Log'!B$4:B$203,$B$5,'📋 Price Log'!D$4:D$203,$B$7,'📋 Price Log'!A$4:A$203,"&gt;="&amp;DATE(YEAR(TODAY()),7,1),'📋 Price Log'!A$4:A$203,"&lt;"&amp;DATE(YEAR(TODAY()),8,1)),0)</f>
        <v>0</v>
      </c>
      <c r="D16" s="28" t="str">
        <f ca="1">IFERROR(minifs('📋 Price Log'!E$4:E$203,'📋 Price Log'!B$4:B$203,$B$5,'📋 Price Log'!D$4:D$203,$B$7,'📋 Price Log'!A$4:A$203,"&gt;="&amp;DATE(YEAR(TODAY()),7,1),'📋 Price Log'!A$4:A$203,"&lt;"&amp;DATE(YEAR(TODAY()),8,1)),"—")</f>
        <v>—</v>
      </c>
      <c r="E16" s="26" t="str">
        <f ca="1">IFERROR(maxifs('📋 Price Log'!E$4:E$203,'📋 Price Log'!B$4:B$203,$B$5,'📋 Price Log'!D$4:D$203,$B$7,'📋 Price Log'!A$4:A$203,"&gt;="&amp;DATE(YEAR(TODAY()),7,1),'📋 Price Log'!A$4:A$203,"&lt;"&amp;DATE(YEAR(TODAY()),8,1)),"—")</f>
        <v>—</v>
      </c>
      <c r="F16" s="33" t="str">
        <f t="shared" ca="1" si="0"/>
        <v>—</v>
      </c>
      <c r="G16" s="18"/>
    </row>
    <row r="17" spans="1:7" ht="21.75" customHeight="1" x14ac:dyDescent="0.25">
      <c r="A17" s="30" t="s">
        <v>64</v>
      </c>
      <c r="B17" s="26" t="str">
        <f ca="1">IFERROR(AVERAGEIFS('📋 Price Log'!E$4:E$203,'📋 Price Log'!B$4:B$203,$B$5,'📋 Price Log'!D$4:D$203,$B$7,'📋 Price Log'!A$4:A$203,"&gt;="&amp;DATE(YEAR(TODAY()),8,1),'📋 Price Log'!A$4:A$203,"&lt;"&amp;DATE(YEAR(TODAY()),9,1)),"—")</f>
        <v>—</v>
      </c>
      <c r="C17" s="31">
        <f ca="1">IFERROR(COUNTIFS('📋 Price Log'!B$4:B$203,$B$5,'📋 Price Log'!D$4:D$203,$B$7,'📋 Price Log'!A$4:A$203,"&gt;="&amp;DATE(YEAR(TODAY()),8,1),'📋 Price Log'!A$4:A$203,"&lt;"&amp;DATE(YEAR(TODAY()),9,1)),0)</f>
        <v>0</v>
      </c>
      <c r="D17" s="28" t="str">
        <f ca="1">IFERROR(minifs('📋 Price Log'!E$4:E$203,'📋 Price Log'!B$4:B$203,$B$5,'📋 Price Log'!D$4:D$203,$B$7,'📋 Price Log'!A$4:A$203,"&gt;="&amp;DATE(YEAR(TODAY()),8,1),'📋 Price Log'!A$4:A$203,"&lt;"&amp;DATE(YEAR(TODAY()),9,1)),"—")</f>
        <v>—</v>
      </c>
      <c r="E17" s="26" t="str">
        <f ca="1">IFERROR(maxifs('📋 Price Log'!E$4:E$203,'📋 Price Log'!B$4:B$203,$B$5,'📋 Price Log'!D$4:D$203,$B$7,'📋 Price Log'!A$4:A$203,"&gt;="&amp;DATE(YEAR(TODAY()),8,1),'📋 Price Log'!A$4:A$203,"&lt;"&amp;DATE(YEAR(TODAY()),9,1)),"—")</f>
        <v>—</v>
      </c>
      <c r="F17" s="32" t="str">
        <f t="shared" ca="1" si="0"/>
        <v>—</v>
      </c>
      <c r="G17" s="18"/>
    </row>
    <row r="18" spans="1:7" ht="21.75" customHeight="1" x14ac:dyDescent="0.25">
      <c r="A18" s="25" t="s">
        <v>65</v>
      </c>
      <c r="B18" s="26" t="str">
        <f ca="1">IFERROR(AVERAGEIFS('📋 Price Log'!E$4:E$203,'📋 Price Log'!B$4:B$203,$B$5,'📋 Price Log'!D$4:D$203,$B$7,'📋 Price Log'!A$4:A$203,"&gt;="&amp;DATE(YEAR(TODAY()),9,1),'📋 Price Log'!A$4:A$203,"&lt;"&amp;DATE(YEAR(TODAY()),10,1)),"—")</f>
        <v>—</v>
      </c>
      <c r="C18" s="27">
        <f ca="1">IFERROR(COUNTIFS('📋 Price Log'!B$4:B$203,$B$5,'📋 Price Log'!D$4:D$203,$B$7,'📋 Price Log'!A$4:A$203,"&gt;="&amp;DATE(YEAR(TODAY()),9,1),'📋 Price Log'!A$4:A$203,"&lt;"&amp;DATE(YEAR(TODAY()),10,1)),0)</f>
        <v>0</v>
      </c>
      <c r="D18" s="28" t="str">
        <f ca="1">IFERROR(minifs('📋 Price Log'!E$4:E$203,'📋 Price Log'!B$4:B$203,$B$5,'📋 Price Log'!D$4:D$203,$B$7,'📋 Price Log'!A$4:A$203,"&gt;="&amp;DATE(YEAR(TODAY()),9,1),'📋 Price Log'!A$4:A$203,"&lt;"&amp;DATE(YEAR(TODAY()),10,1)),"—")</f>
        <v>—</v>
      </c>
      <c r="E18" s="26" t="str">
        <f ca="1">IFERROR(maxifs('📋 Price Log'!E$4:E$203,'📋 Price Log'!B$4:B$203,$B$5,'📋 Price Log'!D$4:D$203,$B$7,'📋 Price Log'!A$4:A$203,"&gt;="&amp;DATE(YEAR(TODAY()),9,1),'📋 Price Log'!A$4:A$203,"&lt;"&amp;DATE(YEAR(TODAY()),10,1)),"—")</f>
        <v>—</v>
      </c>
      <c r="F18" s="33" t="str">
        <f t="shared" ca="1" si="0"/>
        <v>—</v>
      </c>
      <c r="G18" s="18"/>
    </row>
    <row r="19" spans="1:7" ht="21.75" customHeight="1" x14ac:dyDescent="0.25">
      <c r="A19" s="30" t="s">
        <v>66</v>
      </c>
      <c r="B19" s="26" t="str">
        <f ca="1">IFERROR(AVERAGEIFS('📋 Price Log'!E$4:E$203,'📋 Price Log'!B$4:B$203,$B$5,'📋 Price Log'!D$4:D$203,$B$7,'📋 Price Log'!A$4:A$203,"&gt;="&amp;DATE(YEAR(TODAY()),10,1),'📋 Price Log'!A$4:A$203,"&lt;"&amp;DATE(YEAR(TODAY()),11,1)),"—")</f>
        <v>—</v>
      </c>
      <c r="C19" s="31">
        <f ca="1">IFERROR(COUNTIFS('📋 Price Log'!B$4:B$203,$B$5,'📋 Price Log'!D$4:D$203,$B$7,'📋 Price Log'!A$4:A$203,"&gt;="&amp;DATE(YEAR(TODAY()),10,1),'📋 Price Log'!A$4:A$203,"&lt;"&amp;DATE(YEAR(TODAY()),11,1)),0)</f>
        <v>0</v>
      </c>
      <c r="D19" s="28" t="str">
        <f ca="1">IFERROR(minifs('📋 Price Log'!E$4:E$203,'📋 Price Log'!B$4:B$203,$B$5,'📋 Price Log'!D$4:D$203,$B$7,'📋 Price Log'!A$4:A$203,"&gt;="&amp;DATE(YEAR(TODAY()),10,1),'📋 Price Log'!A$4:A$203,"&lt;"&amp;DATE(YEAR(TODAY()),11,1)),"—")</f>
        <v>—</v>
      </c>
      <c r="E19" s="26" t="str">
        <f ca="1">IFERROR(maxifs('📋 Price Log'!E$4:E$203,'📋 Price Log'!B$4:B$203,$B$5,'📋 Price Log'!D$4:D$203,$B$7,'📋 Price Log'!A$4:A$203,"&gt;="&amp;DATE(YEAR(TODAY()),10,1),'📋 Price Log'!A$4:A$203,"&lt;"&amp;DATE(YEAR(TODAY()),11,1)),"—")</f>
        <v>—</v>
      </c>
      <c r="F19" s="32" t="str">
        <f t="shared" ca="1" si="0"/>
        <v>—</v>
      </c>
      <c r="G19" s="18"/>
    </row>
    <row r="20" spans="1:7" ht="21.75" customHeight="1" x14ac:dyDescent="0.25">
      <c r="A20" s="25" t="s">
        <v>67</v>
      </c>
      <c r="B20" s="26" t="str">
        <f ca="1">IFERROR(AVERAGEIFS('📋 Price Log'!E$4:E$203,'📋 Price Log'!B$4:B$203,$B$5,'📋 Price Log'!D$4:D$203,$B$7,'📋 Price Log'!A$4:A$203,"&gt;="&amp;DATE(YEAR(TODAY()),11,1),'📋 Price Log'!A$4:A$203,"&lt;"&amp;DATE(YEAR(TODAY()),12,1)),"—")</f>
        <v>—</v>
      </c>
      <c r="C20" s="27">
        <f ca="1">IFERROR(COUNTIFS('📋 Price Log'!B$4:B$203,$B$5,'📋 Price Log'!D$4:D$203,$B$7,'📋 Price Log'!A$4:A$203,"&gt;="&amp;DATE(YEAR(TODAY()),11,1),'📋 Price Log'!A$4:A$203,"&lt;"&amp;DATE(YEAR(TODAY()),12,1)),0)</f>
        <v>0</v>
      </c>
      <c r="D20" s="28" t="str">
        <f ca="1">IFERROR(minifs('📋 Price Log'!E$4:E$203,'📋 Price Log'!B$4:B$203,$B$5,'📋 Price Log'!D$4:D$203,$B$7,'📋 Price Log'!A$4:A$203,"&gt;="&amp;DATE(YEAR(TODAY()),11,1),'📋 Price Log'!A$4:A$203,"&lt;"&amp;DATE(YEAR(TODAY()),12,1)),"—")</f>
        <v>—</v>
      </c>
      <c r="E20" s="26" t="str">
        <f ca="1">IFERROR(maxifs('📋 Price Log'!E$4:E$203,'📋 Price Log'!B$4:B$203,$B$5,'📋 Price Log'!D$4:D$203,$B$7,'📋 Price Log'!A$4:A$203,"&gt;="&amp;DATE(YEAR(TODAY()),11,1),'📋 Price Log'!A$4:A$203,"&lt;"&amp;DATE(YEAR(TODAY()),12,1)),"—")</f>
        <v>—</v>
      </c>
      <c r="F20" s="33" t="str">
        <f t="shared" ca="1" si="0"/>
        <v>—</v>
      </c>
      <c r="G20" s="18"/>
    </row>
    <row r="21" spans="1:7" ht="21.75" customHeight="1" x14ac:dyDescent="0.25">
      <c r="A21" s="30" t="s">
        <v>68</v>
      </c>
      <c r="B21" s="26" t="str">
        <f ca="1">IFERROR(AVERAGEIFS('📋 Price Log'!E$4:E$203,'📋 Price Log'!B$4:B$203,$B$5,'📋 Price Log'!D$4:D$203,$B$7,'📋 Price Log'!A$4:A$203,"&gt;="&amp;DATE(YEAR(TODAY()),12,1),'📋 Price Log'!A$4:A$203,"&lt;"&amp;DATE(YEAR(TODAY()),1,1)),"—")</f>
        <v>—</v>
      </c>
      <c r="C21" s="31">
        <f ca="1">IFERROR(COUNTIFS('📋 Price Log'!B$4:B$203,$B$5,'📋 Price Log'!D$4:D$203,$B$7,'📋 Price Log'!A$4:A$203,"&gt;="&amp;DATE(YEAR(TODAY()),12,1),'📋 Price Log'!A$4:A$203,"&lt;"&amp;DATE(YEAR(TODAY()),1,1)),0)</f>
        <v>0</v>
      </c>
      <c r="D21" s="28" t="str">
        <f ca="1">IFERROR(minifs('📋 Price Log'!E$4:E$203,'📋 Price Log'!B$4:B$203,$B$5,'📋 Price Log'!D$4:D$203,$B$7,'📋 Price Log'!A$4:A$203,"&gt;="&amp;DATE(YEAR(TODAY()),12,1),'📋 Price Log'!A$4:A$203,"&lt;"&amp;DATE(YEAR(TODAY()),1,1)),"—")</f>
        <v>—</v>
      </c>
      <c r="E21" s="26" t="str">
        <f ca="1">IFERROR(maxifs('📋 Price Log'!E$4:E$203,'📋 Price Log'!B$4:B$203,$B$5,'📋 Price Log'!D$4:D$203,$B$7,'📋 Price Log'!A$4:A$203,"&gt;="&amp;DATE(YEAR(TODAY()),12,1),'📋 Price Log'!A$4:A$203,"&lt;"&amp;DATE(YEAR(TODAY()),1,1)),"—")</f>
        <v>—</v>
      </c>
      <c r="F21" s="32" t="str">
        <f t="shared" ca="1" si="0"/>
        <v>—</v>
      </c>
      <c r="G21" s="18"/>
    </row>
  </sheetData>
  <mergeCells count="6">
    <mergeCell ref="B7:D7"/>
    <mergeCell ref="A1:O1"/>
    <mergeCell ref="A2:O2"/>
    <mergeCell ref="A4:O4"/>
    <mergeCell ref="B5:D5"/>
    <mergeCell ref="B6:D6"/>
  </mergeCells>
  <dataValidations count="3">
    <dataValidation type="list" allowBlank="1" sqref="B5">
      <formula1>"Maize,Soya beans,Groundnuts,Sunflower,Wheat,Beans,Tomatoes,Onions,Cabbage,Leafy vegetables,Sweet potatoes,Irish potatoes,Cassava,Sorghum,Cotton,Tobacco,Other"</formula1>
      <formula2>0</formula2>
    </dataValidation>
    <dataValidation type="list" allowBlank="1" sqref="B6">
      <formula1>"All Markets,Soweto Market (Lusaka),City Market (Lusaka),Kamwala Market,Chisokone Market (Kitwe),Masala Market (Ndola),Shoprite/Wholesale,Kasumbalesa Border,Farm Gate,Other"</formula1>
      <formula2>0</formula2>
    </dataValidation>
    <dataValidation type="list" allowBlank="1" sqref="B7">
      <formula1>"50kg bag,25kg bag,90kg bag,kg,crate,bunch,head,litre,Other"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C1A"/>
  </sheetPr>
  <dimension ref="A1:F39"/>
  <sheetViews>
    <sheetView showGridLines="0" zoomScaleNormal="100" workbookViewId="0">
      <selection activeCell="K23" sqref="K23"/>
    </sheetView>
  </sheetViews>
  <sheetFormatPr defaultColWidth="8.7109375" defaultRowHeight="15" x14ac:dyDescent="0.25"/>
  <cols>
    <col min="1" max="1" width="3" style="12" customWidth="1"/>
    <col min="2" max="2" width="26" style="12" customWidth="1"/>
    <col min="3" max="4" width="18" style="12" customWidth="1"/>
    <col min="5" max="5" width="10" style="12" customWidth="1"/>
    <col min="6" max="6" width="3" style="12" customWidth="1"/>
  </cols>
  <sheetData>
    <row r="1" spans="1:6" ht="9.75" customHeight="1" x14ac:dyDescent="0.25">
      <c r="A1" s="13"/>
      <c r="B1" s="13"/>
      <c r="C1" s="13"/>
      <c r="D1" s="13"/>
      <c r="E1" s="13"/>
      <c r="F1" s="13"/>
    </row>
    <row r="2" spans="1:6" ht="49.5" customHeight="1" x14ac:dyDescent="0.25">
      <c r="A2" s="13"/>
      <c r="B2" s="11" t="s">
        <v>69</v>
      </c>
      <c r="C2" s="11"/>
      <c r="D2" s="11"/>
      <c r="E2" s="11"/>
      <c r="F2" s="13"/>
    </row>
    <row r="3" spans="1:6" ht="18" customHeight="1" x14ac:dyDescent="0.25">
      <c r="A3" s="13"/>
      <c r="B3" s="10" t="s">
        <v>115</v>
      </c>
      <c r="C3" s="10"/>
      <c r="D3" s="10"/>
      <c r="E3" s="10"/>
      <c r="F3" s="13"/>
    </row>
    <row r="4" spans="1:6" ht="13.5" customHeight="1" x14ac:dyDescent="0.25">
      <c r="A4" s="13"/>
      <c r="B4" s="13"/>
      <c r="C4" s="13"/>
      <c r="D4" s="13"/>
      <c r="E4" s="13"/>
      <c r="F4" s="13"/>
    </row>
    <row r="5" spans="1:6" ht="30" customHeight="1" x14ac:dyDescent="0.25">
      <c r="A5" s="13"/>
      <c r="B5" s="42" t="s">
        <v>112</v>
      </c>
      <c r="C5" s="42"/>
      <c r="D5" s="42"/>
      <c r="E5" s="42"/>
      <c r="F5" s="13"/>
    </row>
    <row r="6" spans="1:6" ht="30" customHeight="1" x14ac:dyDescent="0.25">
      <c r="A6" s="23" t="s">
        <v>70</v>
      </c>
      <c r="B6" s="37"/>
      <c r="C6" s="37"/>
      <c r="D6" s="13"/>
      <c r="E6" s="13"/>
      <c r="F6" s="13"/>
    </row>
    <row r="7" spans="1:6" ht="30" customHeight="1" x14ac:dyDescent="0.25">
      <c r="A7" s="23" t="s">
        <v>71</v>
      </c>
      <c r="B7" s="38"/>
      <c r="C7" s="38"/>
      <c r="D7" s="13"/>
      <c r="E7" s="13"/>
      <c r="F7" s="13"/>
    </row>
    <row r="8" spans="1:6" ht="30" customHeight="1" x14ac:dyDescent="0.25">
      <c r="A8" s="23" t="s">
        <v>72</v>
      </c>
      <c r="B8" s="37"/>
      <c r="C8" s="37"/>
      <c r="D8" s="13"/>
      <c r="E8" s="13"/>
      <c r="F8" s="13"/>
    </row>
    <row r="9" spans="1:6" ht="13.5" customHeight="1" x14ac:dyDescent="0.25">
      <c r="A9" s="13"/>
      <c r="B9" s="42" t="s">
        <v>113</v>
      </c>
      <c r="C9" s="42"/>
      <c r="D9" s="42"/>
      <c r="E9" s="42"/>
      <c r="F9" s="13"/>
    </row>
    <row r="10" spans="1:6" ht="27.75" customHeight="1" x14ac:dyDescent="0.25">
      <c r="A10" s="13"/>
      <c r="B10" s="34" t="s">
        <v>18</v>
      </c>
      <c r="C10" s="18">
        <v>0</v>
      </c>
      <c r="D10" s="13"/>
      <c r="E10" s="13"/>
      <c r="F10" s="13"/>
    </row>
    <row r="11" spans="1:6" ht="27.75" customHeight="1" x14ac:dyDescent="0.25">
      <c r="A11" s="13"/>
      <c r="B11" s="34" t="s">
        <v>19</v>
      </c>
      <c r="C11" s="18">
        <v>0</v>
      </c>
      <c r="D11" s="13"/>
      <c r="E11" s="13"/>
      <c r="F11" s="13"/>
    </row>
    <row r="12" spans="1:6" ht="27.75" customHeight="1" x14ac:dyDescent="0.25">
      <c r="A12" s="13"/>
      <c r="B12" s="34" t="s">
        <v>116</v>
      </c>
      <c r="C12" s="18">
        <v>0</v>
      </c>
      <c r="D12" s="13"/>
      <c r="E12" s="13"/>
      <c r="F12" s="13"/>
    </row>
    <row r="13" spans="1:6" ht="27.75" customHeight="1" x14ac:dyDescent="0.25">
      <c r="A13" s="13"/>
      <c r="B13" s="34" t="s">
        <v>21</v>
      </c>
      <c r="C13" s="18">
        <v>0</v>
      </c>
      <c r="D13" s="13"/>
      <c r="E13" s="13"/>
      <c r="F13" s="13"/>
    </row>
    <row r="14" spans="1:6" ht="27.75" customHeight="1" x14ac:dyDescent="0.25">
      <c r="A14" s="13"/>
      <c r="B14" s="34" t="s">
        <v>22</v>
      </c>
      <c r="C14" s="18">
        <v>0</v>
      </c>
      <c r="D14" s="13"/>
      <c r="E14" s="13"/>
      <c r="F14" s="13"/>
    </row>
    <row r="15" spans="1:6" ht="27.75" customHeight="1" x14ac:dyDescent="0.25">
      <c r="A15" s="13"/>
      <c r="B15" s="34" t="s">
        <v>23</v>
      </c>
      <c r="C15" s="18">
        <v>0</v>
      </c>
      <c r="D15" s="13"/>
      <c r="E15" s="13"/>
      <c r="F15" s="13"/>
    </row>
    <row r="16" spans="1:6" ht="27.75" customHeight="1" x14ac:dyDescent="0.25">
      <c r="A16" s="13"/>
      <c r="B16" s="34" t="s">
        <v>24</v>
      </c>
      <c r="C16" s="18">
        <v>0</v>
      </c>
      <c r="D16" s="13"/>
      <c r="E16" s="13"/>
      <c r="F16" s="13"/>
    </row>
    <row r="17" spans="1:6" ht="27.75" customHeight="1" x14ac:dyDescent="0.25">
      <c r="A17" s="13"/>
      <c r="B17" s="13"/>
      <c r="C17" s="13"/>
      <c r="D17" s="13"/>
      <c r="E17" s="13"/>
      <c r="F17" s="13"/>
    </row>
    <row r="18" spans="1:6" ht="13.5" customHeight="1" x14ac:dyDescent="0.25">
      <c r="A18" s="13"/>
      <c r="B18" s="8" t="s">
        <v>114</v>
      </c>
      <c r="C18" s="8"/>
      <c r="D18" s="8"/>
      <c r="E18" s="8"/>
      <c r="F18" s="13"/>
    </row>
    <row r="19" spans="1:6" ht="25.5" customHeight="1" x14ac:dyDescent="0.25">
      <c r="A19" s="13"/>
      <c r="B19" s="48" t="s">
        <v>18</v>
      </c>
      <c r="C19" s="49">
        <f>IFERROR((IFERROR(AVERAGEIFS('📋 Price Log'!E$4:E$203,'📋 Price Log'!B$4:B$203,$C$6,'📋 Price Log'!C$4:C$203,B10,'📋 Price Log'!D$4:D$203,$C$8),0))*$C$7-C10,"No data")</f>
        <v>0</v>
      </c>
      <c r="D19" s="35" t="s">
        <v>73</v>
      </c>
      <c r="E19" s="50" t="s">
        <v>74</v>
      </c>
      <c r="F19" s="13"/>
    </row>
    <row r="20" spans="1:6" ht="25.5" customHeight="1" x14ac:dyDescent="0.25">
      <c r="A20" s="13"/>
      <c r="B20" s="48" t="s">
        <v>19</v>
      </c>
      <c r="C20" s="49">
        <f>IFERROR((IFERROR(AVERAGEIFS('📋 Price Log'!E$4:E$203,'📋 Price Log'!B$4:B$203,$C$6,'📋 Price Log'!C$4:C$203,B11,'📋 Price Log'!D$4:D$203,$C$8),0))*$C$7-C11,"No data")</f>
        <v>0</v>
      </c>
      <c r="D20" s="36" t="str">
        <f>IFERROR(AVERAGEIFS('📋 Price Log'!E$4:E$203,'📋 Price Log'!B$4:B$203,$C$6,'📋 Price Log'!C$4:C$203,B11,'📋 Price Log'!D$4:D$203,$C$8),"No data")</f>
        <v>No data</v>
      </c>
      <c r="E20" s="13"/>
      <c r="F20" s="13"/>
    </row>
    <row r="21" spans="1:6" ht="25.5" customHeight="1" x14ac:dyDescent="0.25">
      <c r="A21" s="13"/>
      <c r="B21" s="48" t="s">
        <v>116</v>
      </c>
      <c r="C21" s="49">
        <f>IFERROR((IFERROR(AVERAGEIFS('📋 Price Log'!E$4:E$203,'📋 Price Log'!B$4:B$203,$C$6,'📋 Price Log'!C$4:C$203,B12,'📋 Price Log'!D$4:D$203,$C$8),0))*$C$7-C12,"No data")</f>
        <v>0</v>
      </c>
      <c r="D21" s="36" t="str">
        <f>IFERROR(AVERAGEIFS('📋 Price Log'!E$4:E$203,'📋 Price Log'!B$4:B$203,$C$6,'📋 Price Log'!C$4:C$203,B12,'📋 Price Log'!D$4:D$203,$C$8),"No data")</f>
        <v>No data</v>
      </c>
      <c r="E21" s="13"/>
      <c r="F21" s="13"/>
    </row>
    <row r="22" spans="1:6" ht="25.5" customHeight="1" x14ac:dyDescent="0.25">
      <c r="A22" s="13"/>
      <c r="B22" s="48" t="s">
        <v>21</v>
      </c>
      <c r="C22" s="49">
        <f>IFERROR((IFERROR(AVERAGEIFS('📋 Price Log'!E$4:E$203,'📋 Price Log'!B$4:B$203,$C$6,'📋 Price Log'!C$4:C$203,B13,'📋 Price Log'!D$4:D$203,$C$8),0))*$C$7-C13,"No data")</f>
        <v>0</v>
      </c>
      <c r="D22" s="36" t="str">
        <f>IFERROR(AVERAGEIFS('📋 Price Log'!E$4:E$203,'📋 Price Log'!B$4:B$203,$C$6,'📋 Price Log'!C$4:C$203,B13,'📋 Price Log'!D$4:D$203,$C$8),"No data")</f>
        <v>No data</v>
      </c>
      <c r="E22" s="13"/>
      <c r="F22" s="13"/>
    </row>
    <row r="23" spans="1:6" ht="25.5" customHeight="1" x14ac:dyDescent="0.25">
      <c r="A23" s="13"/>
      <c r="B23" s="48" t="s">
        <v>22</v>
      </c>
      <c r="C23" s="49">
        <f>IFERROR((IFERROR(AVERAGEIFS('📋 Price Log'!E$4:E$203,'📋 Price Log'!B$4:B$203,$C$6,'📋 Price Log'!C$4:C$203,B14,'📋 Price Log'!D$4:D$203,$C$8),0))*$C$7-C14,"No data")</f>
        <v>0</v>
      </c>
      <c r="D23" s="36" t="str">
        <f>IFERROR(AVERAGEIFS('📋 Price Log'!E$4:E$203,'📋 Price Log'!B$4:B$203,$C$6,'📋 Price Log'!C$4:C$203,B14,'📋 Price Log'!D$4:D$203,$C$8),"No data")</f>
        <v>No data</v>
      </c>
      <c r="E23" s="13"/>
      <c r="F23" s="13"/>
    </row>
    <row r="24" spans="1:6" ht="25.5" customHeight="1" x14ac:dyDescent="0.25">
      <c r="A24" s="13"/>
      <c r="B24" s="48" t="s">
        <v>23</v>
      </c>
      <c r="C24" s="49">
        <f>IFERROR((IFERROR(AVERAGEIFS('📋 Price Log'!E$4:E$203,'📋 Price Log'!B$4:B$203,$C$6,'📋 Price Log'!C$4:C$203,B15,'📋 Price Log'!D$4:D$203,$C$8),0))*$C$7-C15,"No data")</f>
        <v>0</v>
      </c>
      <c r="D24" s="36" t="str">
        <f>IFERROR(AVERAGEIFS('📋 Price Log'!E$4:E$203,'📋 Price Log'!B$4:B$203,$C$6,'📋 Price Log'!C$4:C$203,B15,'📋 Price Log'!D$4:D$203,$C$8),"No data")</f>
        <v>No data</v>
      </c>
      <c r="E24" s="13"/>
      <c r="F24" s="13"/>
    </row>
    <row r="25" spans="1:6" ht="25.5" customHeight="1" x14ac:dyDescent="0.25">
      <c r="A25" s="13"/>
      <c r="B25" s="48" t="s">
        <v>24</v>
      </c>
      <c r="C25" s="49">
        <f>IFERROR((IFERROR(AVERAGEIFS('📋 Price Log'!E$4:E$203,'📋 Price Log'!B$4:B$203,$C$6,'📋 Price Log'!C$4:C$203,B16,'📋 Price Log'!D$4:D$203,$C$8),0))*$C$7-C16,"No data")</f>
        <v>0</v>
      </c>
      <c r="D25" s="36" t="str">
        <f>IFERROR(AVERAGEIFS('📋 Price Log'!E$4:E$203,'📋 Price Log'!B$4:B$203,$C$6,'📋 Price Log'!C$4:C$203,B16,'📋 Price Log'!D$4:D$203,$C$8),"No data")</f>
        <v>No data</v>
      </c>
      <c r="E25" s="13"/>
      <c r="F25" s="13"/>
    </row>
    <row r="26" spans="1:6" ht="15" customHeight="1" x14ac:dyDescent="0.25">
      <c r="A26" s="13"/>
      <c r="B26" s="13"/>
      <c r="C26" s="13"/>
      <c r="D26" s="13"/>
      <c r="E26" s="13"/>
      <c r="F26" s="13"/>
    </row>
    <row r="27" spans="1:6" ht="36" customHeight="1" x14ac:dyDescent="0.25">
      <c r="A27" s="13"/>
      <c r="B27" s="47" t="s">
        <v>75</v>
      </c>
      <c r="C27" s="51" t="str">
        <f>IFERROR(INDEX(B19:B25,MATCH(MAX(C19:C25),C19:C25,0)),"Add prices to Price Log")</f>
        <v>Soweto Market (Lusaka)</v>
      </c>
      <c r="D27" s="51"/>
      <c r="E27" s="51"/>
      <c r="F27" s="13"/>
    </row>
    <row r="28" spans="1:6" ht="15" customHeight="1" x14ac:dyDescent="0.25">
      <c r="A28" s="13"/>
      <c r="B28" s="13"/>
      <c r="C28" s="13"/>
      <c r="D28" s="13"/>
      <c r="E28" s="13"/>
      <c r="F28" s="13"/>
    </row>
    <row r="29" spans="1:6" ht="15" customHeight="1" x14ac:dyDescent="0.25">
      <c r="A29" s="13"/>
      <c r="B29" s="13"/>
      <c r="C29" s="13"/>
      <c r="D29" s="13"/>
      <c r="E29" s="13"/>
      <c r="F29" s="13"/>
    </row>
    <row r="30" spans="1:6" ht="15" customHeight="1" x14ac:dyDescent="0.25">
      <c r="A30" s="13"/>
      <c r="B30" s="13"/>
      <c r="C30" s="13"/>
      <c r="D30" s="13"/>
      <c r="E30" s="13"/>
      <c r="F30" s="13"/>
    </row>
    <row r="31" spans="1:6" ht="15" customHeight="1" x14ac:dyDescent="0.25">
      <c r="A31" s="13"/>
      <c r="B31" s="13"/>
      <c r="C31" s="13"/>
      <c r="D31" s="13"/>
      <c r="E31" s="13"/>
      <c r="F31" s="13"/>
    </row>
    <row r="32" spans="1:6" ht="15" customHeight="1" x14ac:dyDescent="0.25">
      <c r="A32" s="13"/>
      <c r="B32" s="13"/>
      <c r="C32" s="13"/>
      <c r="D32" s="13"/>
      <c r="E32" s="13"/>
      <c r="F32" s="13"/>
    </row>
    <row r="33" spans="1:6" ht="15" customHeight="1" x14ac:dyDescent="0.25">
      <c r="A33" s="13"/>
      <c r="B33" s="13"/>
      <c r="C33" s="13"/>
      <c r="D33" s="13"/>
      <c r="E33" s="13"/>
      <c r="F33" s="13"/>
    </row>
    <row r="34" spans="1:6" ht="15" customHeight="1" x14ac:dyDescent="0.25">
      <c r="A34" s="13"/>
      <c r="B34" s="13"/>
      <c r="C34" s="13"/>
      <c r="D34" s="13"/>
      <c r="E34" s="13"/>
      <c r="F34" s="13"/>
    </row>
    <row r="35" spans="1:6" ht="15" customHeight="1" x14ac:dyDescent="0.25">
      <c r="A35" s="13"/>
      <c r="B35" s="13"/>
      <c r="C35" s="13"/>
      <c r="D35" s="13"/>
      <c r="E35" s="13"/>
      <c r="F35" s="13"/>
    </row>
    <row r="36" spans="1:6" ht="15" customHeight="1" x14ac:dyDescent="0.25">
      <c r="A36" s="13"/>
      <c r="B36" s="13"/>
      <c r="C36" s="13"/>
      <c r="D36" s="13"/>
      <c r="E36" s="13"/>
      <c r="F36" s="13"/>
    </row>
    <row r="37" spans="1:6" ht="15" customHeight="1" x14ac:dyDescent="0.25">
      <c r="A37" s="13"/>
      <c r="B37" s="13"/>
      <c r="C37" s="13"/>
      <c r="D37" s="13"/>
      <c r="E37" s="13"/>
      <c r="F37" s="13"/>
    </row>
    <row r="38" spans="1:6" ht="15" customHeight="1" x14ac:dyDescent="0.25">
      <c r="A38" s="13"/>
      <c r="B38" s="13"/>
      <c r="C38" s="13"/>
      <c r="D38" s="13"/>
      <c r="E38" s="13"/>
      <c r="F38" s="13"/>
    </row>
    <row r="39" spans="1:6" ht="15" customHeight="1" x14ac:dyDescent="0.25">
      <c r="A39" s="13"/>
      <c r="B39" s="13"/>
      <c r="C39" s="13"/>
      <c r="D39" s="13"/>
      <c r="E39" s="13"/>
      <c r="F39" s="13"/>
    </row>
  </sheetData>
  <mergeCells count="9">
    <mergeCell ref="B8:C8"/>
    <mergeCell ref="B9:E9"/>
    <mergeCell ref="B18:E18"/>
    <mergeCell ref="C27:E27"/>
    <mergeCell ref="B2:E2"/>
    <mergeCell ref="B3:E3"/>
    <mergeCell ref="B5:E5"/>
    <mergeCell ref="B6:C6"/>
    <mergeCell ref="B7:C7"/>
  </mergeCells>
  <dataValidations count="2">
    <dataValidation type="list" allowBlank="1" sqref="C6">
      <formula1>"Maize,Soya beans,Groundnuts,Sunflower,Wheat,Beans,Tomatoes,Onions,Cabbage,Leafy vegetables,Sweet potatoes,Irish potatoes,Cassava,Sorghum,Cotton,Tobacco,Other"</formula1>
      <formula2>0</formula2>
    </dataValidation>
    <dataValidation type="list" allowBlank="1" sqref="C8">
      <formula1>"50kg bag,25kg bag,90kg bag,kg,crate,bunch,head,litre,Other"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C1A"/>
  </sheetPr>
  <dimension ref="A1:O24"/>
  <sheetViews>
    <sheetView showGridLines="0" zoomScaleNormal="100" workbookViewId="0">
      <selection activeCell="D9" sqref="D9"/>
    </sheetView>
  </sheetViews>
  <sheetFormatPr defaultColWidth="8.7109375" defaultRowHeight="15" x14ac:dyDescent="0.25"/>
  <cols>
    <col min="1" max="1" width="16" style="12" customWidth="1"/>
    <col min="2" max="13" width="9" style="12" customWidth="1"/>
    <col min="14" max="14" width="14" style="12" customWidth="1"/>
    <col min="15" max="15" width="16" style="12" customWidth="1"/>
  </cols>
  <sheetData>
    <row r="1" spans="1:15" ht="33.75" customHeight="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15.75" customHeight="1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5" ht="21.75" customHeight="1" x14ac:dyDescent="0.25">
      <c r="A4" s="2" t="s">
        <v>78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25.5" customHeight="1" x14ac:dyDescent="0.25">
      <c r="A5" s="17" t="s">
        <v>49</v>
      </c>
      <c r="B5" s="1" t="s">
        <v>17</v>
      </c>
      <c r="C5" s="1"/>
      <c r="D5" s="1"/>
    </row>
    <row r="7" spans="1:15" ht="25.5" customHeight="1" x14ac:dyDescent="0.25">
      <c r="A7" s="15" t="s">
        <v>7</v>
      </c>
      <c r="B7" s="15" t="s">
        <v>79</v>
      </c>
      <c r="C7" s="15" t="s">
        <v>80</v>
      </c>
      <c r="D7" s="15" t="s">
        <v>81</v>
      </c>
      <c r="E7" s="15" t="s">
        <v>82</v>
      </c>
      <c r="F7" s="15" t="s">
        <v>61</v>
      </c>
      <c r="G7" s="15" t="s">
        <v>83</v>
      </c>
      <c r="H7" s="15" t="s">
        <v>84</v>
      </c>
      <c r="I7" s="15" t="s">
        <v>85</v>
      </c>
      <c r="J7" s="15" t="s">
        <v>86</v>
      </c>
      <c r="K7" s="15" t="s">
        <v>87</v>
      </c>
      <c r="L7" s="15" t="s">
        <v>88</v>
      </c>
      <c r="M7" s="15" t="s">
        <v>89</v>
      </c>
      <c r="N7" s="15" t="s">
        <v>90</v>
      </c>
      <c r="O7" s="15" t="s">
        <v>91</v>
      </c>
    </row>
    <row r="8" spans="1:15" ht="21.75" customHeight="1" x14ac:dyDescent="0.25">
      <c r="A8" s="25" t="s">
        <v>28</v>
      </c>
      <c r="B8" s="20" t="str">
        <f ca="1">IFERROR(AVERAGEIFS('📋 Price Log'!E$4:E$203,'📋 Price Log'!B$4:B$203,A8,'📋 Price Log'!D$4:D$203,$B$5,'📋 Price Log'!A$4:A$203,"&gt;="&amp;DATE(YEAR(TODAY()),1,1),'📋 Price Log'!A$4:A$203,"&lt;"&amp;DATE(YEAR(TODAY()),2,1)),"")</f>
        <v/>
      </c>
      <c r="C8" s="20" t="str">
        <f ca="1">IFERROR(AVERAGEIFS('📋 Price Log'!E$4:E$203,'📋 Price Log'!B$4:B$203,A8,'📋 Price Log'!D$4:D$203,$B$5,'📋 Price Log'!A$4:A$203,"&gt;="&amp;DATE(YEAR(TODAY()),2,1),'📋 Price Log'!A$4:A$203,"&lt;"&amp;DATE(YEAR(TODAY()),3,1)),"")</f>
        <v/>
      </c>
      <c r="D8" s="20" t="str">
        <f ca="1">IFERROR(AVERAGEIFS('📋 Price Log'!E$4:E$203,'📋 Price Log'!B$4:B$203,A8,'📋 Price Log'!D$4:D$203,$B$5,'📋 Price Log'!A$4:A$203,"&gt;="&amp;DATE(YEAR(TODAY()),3,1),'📋 Price Log'!A$4:A$203,"&lt;"&amp;DATE(YEAR(TODAY()),4,1)),"")</f>
        <v/>
      </c>
      <c r="E8" s="20" t="str">
        <f ca="1">IFERROR(AVERAGEIFS('📋 Price Log'!E$4:E$203,'📋 Price Log'!B$4:B$203,A8,'📋 Price Log'!D$4:D$203,$B$5,'📋 Price Log'!A$4:A$203,"&gt;="&amp;DATE(YEAR(TODAY()),4,1),'📋 Price Log'!A$4:A$203,"&lt;"&amp;DATE(YEAR(TODAY()),5,1)),"")</f>
        <v/>
      </c>
      <c r="F8" s="20" t="str">
        <f ca="1">IFERROR(AVERAGEIFS('📋 Price Log'!E$4:E$203,'📋 Price Log'!B$4:B$203,A8,'📋 Price Log'!D$4:D$203,$B$5,'📋 Price Log'!A$4:A$203,"&gt;="&amp;DATE(YEAR(TODAY()),5,1),'📋 Price Log'!A$4:A$203,"&lt;"&amp;DATE(YEAR(TODAY()),6,1)),"")</f>
        <v/>
      </c>
      <c r="G8" s="20" t="str">
        <f ca="1">IFERROR(AVERAGEIFS('📋 Price Log'!E$4:E$203,'📋 Price Log'!B$4:B$203,A8,'📋 Price Log'!D$4:D$203,$B$5,'📋 Price Log'!A$4:A$203,"&gt;="&amp;DATE(YEAR(TODAY()),6,1),'📋 Price Log'!A$4:A$203,"&lt;"&amp;DATE(YEAR(TODAY()),7,1)),"")</f>
        <v/>
      </c>
      <c r="H8" s="20" t="str">
        <f ca="1">IFERROR(AVERAGEIFS('📋 Price Log'!E$4:E$203,'📋 Price Log'!B$4:B$203,A8,'📋 Price Log'!D$4:D$203,$B$5,'📋 Price Log'!A$4:A$203,"&gt;="&amp;DATE(YEAR(TODAY()),7,1),'📋 Price Log'!A$4:A$203,"&lt;"&amp;DATE(YEAR(TODAY()),8,1)),"")</f>
        <v/>
      </c>
      <c r="I8" s="20" t="str">
        <f ca="1">IFERROR(AVERAGEIFS('📋 Price Log'!E$4:E$203,'📋 Price Log'!B$4:B$203,A8,'📋 Price Log'!D$4:D$203,$B$5,'📋 Price Log'!A$4:A$203,"&gt;="&amp;DATE(YEAR(TODAY()),8,1),'📋 Price Log'!A$4:A$203,"&lt;"&amp;DATE(YEAR(TODAY()),9,1)),"")</f>
        <v/>
      </c>
      <c r="J8" s="20" t="str">
        <f ca="1">IFERROR(AVERAGEIFS('📋 Price Log'!E$4:E$203,'📋 Price Log'!B$4:B$203,A8,'📋 Price Log'!D$4:D$203,$B$5,'📋 Price Log'!A$4:A$203,"&gt;="&amp;DATE(YEAR(TODAY()),9,1),'📋 Price Log'!A$4:A$203,"&lt;"&amp;DATE(YEAR(TODAY()),10,1)),"")</f>
        <v/>
      </c>
      <c r="K8" s="20" t="str">
        <f ca="1">IFERROR(AVERAGEIFS('📋 Price Log'!E$4:E$203,'📋 Price Log'!B$4:B$203,A8,'📋 Price Log'!D$4:D$203,$B$5,'📋 Price Log'!A$4:A$203,"&gt;="&amp;DATE(YEAR(TODAY()),10,1),'📋 Price Log'!A$4:A$203,"&lt;"&amp;DATE(YEAR(TODAY()),11,1)),"")</f>
        <v/>
      </c>
      <c r="L8" s="20" t="str">
        <f ca="1">IFERROR(AVERAGEIFS('📋 Price Log'!E$4:E$203,'📋 Price Log'!B$4:B$203,A8,'📋 Price Log'!D$4:D$203,$B$5,'📋 Price Log'!A$4:A$203,"&gt;="&amp;DATE(YEAR(TODAY()),11,1),'📋 Price Log'!A$4:A$203,"&lt;"&amp;DATE(YEAR(TODAY()),12,1)),"")</f>
        <v/>
      </c>
      <c r="M8" s="20" t="str">
        <f ca="1">IFERROR(AVERAGEIFS('📋 Price Log'!E$4:E$203,'📋 Price Log'!B$4:B$203,A8,'📋 Price Log'!D$4:D$203,$B$5,'📋 Price Log'!A$4:A$203,"&gt;="&amp;DATE(YEAR(TODAY()),12,1),'📋 Price Log'!A$4:A$203,"&lt;"&amp;DATE(YEAR(TODAY()),1,1)),"")</f>
        <v/>
      </c>
      <c r="N8" s="21" t="str">
        <f t="shared" ref="N8:N24" ca="1" si="0">IFERROR(INDEX(B$7:M$7,MATCH(MAX(B8:M8),B8:M8,0)),"—")</f>
        <v>—</v>
      </c>
      <c r="O8" s="26">
        <f t="shared" ref="O8:O24" ca="1" si="1">IFERROR(MAX(B8,C8,D8,E8,F8,G8,H8,I8,J8,K8,L8,M8),"—")</f>
        <v>0</v>
      </c>
    </row>
    <row r="9" spans="1:15" ht="21.75" customHeight="1" x14ac:dyDescent="0.25">
      <c r="A9" s="30" t="s">
        <v>29</v>
      </c>
      <c r="B9" s="24" t="str">
        <f ca="1">IFERROR(AVERAGEIFS('📋 Price Log'!E$4:E$203,'📋 Price Log'!B$4:B$203,A9,'📋 Price Log'!D$4:D$203,$B$5,'📋 Price Log'!A$4:A$203,"&gt;="&amp;DATE(YEAR(TODAY()),1,1),'📋 Price Log'!A$4:A$203,"&lt;"&amp;DATE(YEAR(TODAY()),2,1)),"")</f>
        <v/>
      </c>
      <c r="C9" s="24" t="str">
        <f ca="1">IFERROR(AVERAGEIFS('📋 Price Log'!E$4:E$203,'📋 Price Log'!B$4:B$203,A9,'📋 Price Log'!D$4:D$203,$B$5,'📋 Price Log'!A$4:A$203,"&gt;="&amp;DATE(YEAR(TODAY()),2,1),'📋 Price Log'!A$4:A$203,"&lt;"&amp;DATE(YEAR(TODAY()),3,1)),"")</f>
        <v/>
      </c>
      <c r="D9" s="24" t="str">
        <f ca="1">IFERROR(AVERAGEIFS('📋 Price Log'!E$4:E$203,'📋 Price Log'!B$4:B$203,A9,'📋 Price Log'!D$4:D$203,$B$5,'📋 Price Log'!A$4:A$203,"&gt;="&amp;DATE(YEAR(TODAY()),3,1),'📋 Price Log'!A$4:A$203,"&lt;"&amp;DATE(YEAR(TODAY()),4,1)),"")</f>
        <v/>
      </c>
      <c r="E9" s="24" t="str">
        <f ca="1">IFERROR(AVERAGEIFS('📋 Price Log'!E$4:E$203,'📋 Price Log'!B$4:B$203,A9,'📋 Price Log'!D$4:D$203,$B$5,'📋 Price Log'!A$4:A$203,"&gt;="&amp;DATE(YEAR(TODAY()),4,1),'📋 Price Log'!A$4:A$203,"&lt;"&amp;DATE(YEAR(TODAY()),5,1)),"")</f>
        <v/>
      </c>
      <c r="F9" s="24" t="str">
        <f ca="1">IFERROR(AVERAGEIFS('📋 Price Log'!E$4:E$203,'📋 Price Log'!B$4:B$203,A9,'📋 Price Log'!D$4:D$203,$B$5,'📋 Price Log'!A$4:A$203,"&gt;="&amp;DATE(YEAR(TODAY()),5,1),'📋 Price Log'!A$4:A$203,"&lt;"&amp;DATE(YEAR(TODAY()),6,1)),"")</f>
        <v/>
      </c>
      <c r="G9" s="24" t="str">
        <f ca="1">IFERROR(AVERAGEIFS('📋 Price Log'!E$4:E$203,'📋 Price Log'!B$4:B$203,A9,'📋 Price Log'!D$4:D$203,$B$5,'📋 Price Log'!A$4:A$203,"&gt;="&amp;DATE(YEAR(TODAY()),6,1),'📋 Price Log'!A$4:A$203,"&lt;"&amp;DATE(YEAR(TODAY()),7,1)),"")</f>
        <v/>
      </c>
      <c r="H9" s="24" t="str">
        <f ca="1">IFERROR(AVERAGEIFS('📋 Price Log'!E$4:E$203,'📋 Price Log'!B$4:B$203,A9,'📋 Price Log'!D$4:D$203,$B$5,'📋 Price Log'!A$4:A$203,"&gt;="&amp;DATE(YEAR(TODAY()),7,1),'📋 Price Log'!A$4:A$203,"&lt;"&amp;DATE(YEAR(TODAY()),8,1)),"")</f>
        <v/>
      </c>
      <c r="I9" s="24" t="str">
        <f ca="1">IFERROR(AVERAGEIFS('📋 Price Log'!E$4:E$203,'📋 Price Log'!B$4:B$203,A9,'📋 Price Log'!D$4:D$203,$B$5,'📋 Price Log'!A$4:A$203,"&gt;="&amp;DATE(YEAR(TODAY()),8,1),'📋 Price Log'!A$4:A$203,"&lt;"&amp;DATE(YEAR(TODAY()),9,1)),"")</f>
        <v/>
      </c>
      <c r="J9" s="24" t="str">
        <f ca="1">IFERROR(AVERAGEIFS('📋 Price Log'!E$4:E$203,'📋 Price Log'!B$4:B$203,A9,'📋 Price Log'!D$4:D$203,$B$5,'📋 Price Log'!A$4:A$203,"&gt;="&amp;DATE(YEAR(TODAY()),9,1),'📋 Price Log'!A$4:A$203,"&lt;"&amp;DATE(YEAR(TODAY()),10,1)),"")</f>
        <v/>
      </c>
      <c r="K9" s="24" t="str">
        <f ca="1">IFERROR(AVERAGEIFS('📋 Price Log'!E$4:E$203,'📋 Price Log'!B$4:B$203,A9,'📋 Price Log'!D$4:D$203,$B$5,'📋 Price Log'!A$4:A$203,"&gt;="&amp;DATE(YEAR(TODAY()),10,1),'📋 Price Log'!A$4:A$203,"&lt;"&amp;DATE(YEAR(TODAY()),11,1)),"")</f>
        <v/>
      </c>
      <c r="L9" s="24" t="str">
        <f ca="1">IFERROR(AVERAGEIFS('📋 Price Log'!E$4:E$203,'📋 Price Log'!B$4:B$203,A9,'📋 Price Log'!D$4:D$203,$B$5,'📋 Price Log'!A$4:A$203,"&gt;="&amp;DATE(YEAR(TODAY()),11,1),'📋 Price Log'!A$4:A$203,"&lt;"&amp;DATE(YEAR(TODAY()),12,1)),"")</f>
        <v/>
      </c>
      <c r="M9" s="24" t="str">
        <f ca="1">IFERROR(AVERAGEIFS('📋 Price Log'!E$4:E$203,'📋 Price Log'!B$4:B$203,A9,'📋 Price Log'!D$4:D$203,$B$5,'📋 Price Log'!A$4:A$203,"&gt;="&amp;DATE(YEAR(TODAY()),12,1),'📋 Price Log'!A$4:A$203,"&lt;"&amp;DATE(YEAR(TODAY()),1,1)),"")</f>
        <v/>
      </c>
      <c r="N9" s="21" t="str">
        <f t="shared" ca="1" si="0"/>
        <v>—</v>
      </c>
      <c r="O9" s="26">
        <f t="shared" ca="1" si="1"/>
        <v>0</v>
      </c>
    </row>
    <row r="10" spans="1:15" ht="21.75" customHeight="1" x14ac:dyDescent="0.25">
      <c r="A10" s="25" t="s">
        <v>30</v>
      </c>
      <c r="B10" s="20" t="str">
        <f ca="1">IFERROR(AVERAGEIFS('📋 Price Log'!E$4:E$203,'📋 Price Log'!B$4:B$203,A10,'📋 Price Log'!D$4:D$203,$B$5,'📋 Price Log'!A$4:A$203,"&gt;="&amp;DATE(YEAR(TODAY()),1,1),'📋 Price Log'!A$4:A$203,"&lt;"&amp;DATE(YEAR(TODAY()),2,1)),"")</f>
        <v/>
      </c>
      <c r="C10" s="20" t="str">
        <f ca="1">IFERROR(AVERAGEIFS('📋 Price Log'!E$4:E$203,'📋 Price Log'!B$4:B$203,A10,'📋 Price Log'!D$4:D$203,$B$5,'📋 Price Log'!A$4:A$203,"&gt;="&amp;DATE(YEAR(TODAY()),2,1),'📋 Price Log'!A$4:A$203,"&lt;"&amp;DATE(YEAR(TODAY()),3,1)),"")</f>
        <v/>
      </c>
      <c r="D10" s="20" t="str">
        <f ca="1">IFERROR(AVERAGEIFS('📋 Price Log'!E$4:E$203,'📋 Price Log'!B$4:B$203,A10,'📋 Price Log'!D$4:D$203,$B$5,'📋 Price Log'!A$4:A$203,"&gt;="&amp;DATE(YEAR(TODAY()),3,1),'📋 Price Log'!A$4:A$203,"&lt;"&amp;DATE(YEAR(TODAY()),4,1)),"")</f>
        <v/>
      </c>
      <c r="E10" s="20" t="str">
        <f ca="1">IFERROR(AVERAGEIFS('📋 Price Log'!E$4:E$203,'📋 Price Log'!B$4:B$203,A10,'📋 Price Log'!D$4:D$203,$B$5,'📋 Price Log'!A$4:A$203,"&gt;="&amp;DATE(YEAR(TODAY()),4,1),'📋 Price Log'!A$4:A$203,"&lt;"&amp;DATE(YEAR(TODAY()),5,1)),"")</f>
        <v/>
      </c>
      <c r="F10" s="20" t="str">
        <f ca="1">IFERROR(AVERAGEIFS('📋 Price Log'!E$4:E$203,'📋 Price Log'!B$4:B$203,A10,'📋 Price Log'!D$4:D$203,$B$5,'📋 Price Log'!A$4:A$203,"&gt;="&amp;DATE(YEAR(TODAY()),5,1),'📋 Price Log'!A$4:A$203,"&lt;"&amp;DATE(YEAR(TODAY()),6,1)),"")</f>
        <v/>
      </c>
      <c r="G10" s="20" t="str">
        <f ca="1">IFERROR(AVERAGEIFS('📋 Price Log'!E$4:E$203,'📋 Price Log'!B$4:B$203,A10,'📋 Price Log'!D$4:D$203,$B$5,'📋 Price Log'!A$4:A$203,"&gt;="&amp;DATE(YEAR(TODAY()),6,1),'📋 Price Log'!A$4:A$203,"&lt;"&amp;DATE(YEAR(TODAY()),7,1)),"")</f>
        <v/>
      </c>
      <c r="H10" s="20" t="str">
        <f ca="1">IFERROR(AVERAGEIFS('📋 Price Log'!E$4:E$203,'📋 Price Log'!B$4:B$203,A10,'📋 Price Log'!D$4:D$203,$B$5,'📋 Price Log'!A$4:A$203,"&gt;="&amp;DATE(YEAR(TODAY()),7,1),'📋 Price Log'!A$4:A$203,"&lt;"&amp;DATE(YEAR(TODAY()),8,1)),"")</f>
        <v/>
      </c>
      <c r="I10" s="20" t="str">
        <f ca="1">IFERROR(AVERAGEIFS('📋 Price Log'!E$4:E$203,'📋 Price Log'!B$4:B$203,A10,'📋 Price Log'!D$4:D$203,$B$5,'📋 Price Log'!A$4:A$203,"&gt;="&amp;DATE(YEAR(TODAY()),8,1),'📋 Price Log'!A$4:A$203,"&lt;"&amp;DATE(YEAR(TODAY()),9,1)),"")</f>
        <v/>
      </c>
      <c r="J10" s="20" t="str">
        <f ca="1">IFERROR(AVERAGEIFS('📋 Price Log'!E$4:E$203,'📋 Price Log'!B$4:B$203,A10,'📋 Price Log'!D$4:D$203,$B$5,'📋 Price Log'!A$4:A$203,"&gt;="&amp;DATE(YEAR(TODAY()),9,1),'📋 Price Log'!A$4:A$203,"&lt;"&amp;DATE(YEAR(TODAY()),10,1)),"")</f>
        <v/>
      </c>
      <c r="K10" s="20" t="str">
        <f ca="1">IFERROR(AVERAGEIFS('📋 Price Log'!E$4:E$203,'📋 Price Log'!B$4:B$203,A10,'📋 Price Log'!D$4:D$203,$B$5,'📋 Price Log'!A$4:A$203,"&gt;="&amp;DATE(YEAR(TODAY()),10,1),'📋 Price Log'!A$4:A$203,"&lt;"&amp;DATE(YEAR(TODAY()),11,1)),"")</f>
        <v/>
      </c>
      <c r="L10" s="20" t="str">
        <f ca="1">IFERROR(AVERAGEIFS('📋 Price Log'!E$4:E$203,'📋 Price Log'!B$4:B$203,A10,'📋 Price Log'!D$4:D$203,$B$5,'📋 Price Log'!A$4:A$203,"&gt;="&amp;DATE(YEAR(TODAY()),11,1),'📋 Price Log'!A$4:A$203,"&lt;"&amp;DATE(YEAR(TODAY()),12,1)),"")</f>
        <v/>
      </c>
      <c r="M10" s="20" t="str">
        <f ca="1">IFERROR(AVERAGEIFS('📋 Price Log'!E$4:E$203,'📋 Price Log'!B$4:B$203,A10,'📋 Price Log'!D$4:D$203,$B$5,'📋 Price Log'!A$4:A$203,"&gt;="&amp;DATE(YEAR(TODAY()),12,1),'📋 Price Log'!A$4:A$203,"&lt;"&amp;DATE(YEAR(TODAY()),1,1)),"")</f>
        <v/>
      </c>
      <c r="N10" s="21" t="str">
        <f t="shared" ca="1" si="0"/>
        <v>—</v>
      </c>
      <c r="O10" s="26">
        <f t="shared" ca="1" si="1"/>
        <v>0</v>
      </c>
    </row>
    <row r="11" spans="1:15" ht="21.75" customHeight="1" x14ac:dyDescent="0.25">
      <c r="A11" s="30" t="s">
        <v>31</v>
      </c>
      <c r="B11" s="24" t="str">
        <f ca="1">IFERROR(AVERAGEIFS('📋 Price Log'!E$4:E$203,'📋 Price Log'!B$4:B$203,A11,'📋 Price Log'!D$4:D$203,$B$5,'📋 Price Log'!A$4:A$203,"&gt;="&amp;DATE(YEAR(TODAY()),1,1),'📋 Price Log'!A$4:A$203,"&lt;"&amp;DATE(YEAR(TODAY()),2,1)),"")</f>
        <v/>
      </c>
      <c r="C11" s="24" t="str">
        <f ca="1">IFERROR(AVERAGEIFS('📋 Price Log'!E$4:E$203,'📋 Price Log'!B$4:B$203,A11,'📋 Price Log'!D$4:D$203,$B$5,'📋 Price Log'!A$4:A$203,"&gt;="&amp;DATE(YEAR(TODAY()),2,1),'📋 Price Log'!A$4:A$203,"&lt;"&amp;DATE(YEAR(TODAY()),3,1)),"")</f>
        <v/>
      </c>
      <c r="D11" s="24" t="str">
        <f ca="1">IFERROR(AVERAGEIFS('📋 Price Log'!E$4:E$203,'📋 Price Log'!B$4:B$203,A11,'📋 Price Log'!D$4:D$203,$B$5,'📋 Price Log'!A$4:A$203,"&gt;="&amp;DATE(YEAR(TODAY()),3,1),'📋 Price Log'!A$4:A$203,"&lt;"&amp;DATE(YEAR(TODAY()),4,1)),"")</f>
        <v/>
      </c>
      <c r="E11" s="24" t="str">
        <f ca="1">IFERROR(AVERAGEIFS('📋 Price Log'!E$4:E$203,'📋 Price Log'!B$4:B$203,A11,'📋 Price Log'!D$4:D$203,$B$5,'📋 Price Log'!A$4:A$203,"&gt;="&amp;DATE(YEAR(TODAY()),4,1),'📋 Price Log'!A$4:A$203,"&lt;"&amp;DATE(YEAR(TODAY()),5,1)),"")</f>
        <v/>
      </c>
      <c r="F11" s="24" t="str">
        <f ca="1">IFERROR(AVERAGEIFS('📋 Price Log'!E$4:E$203,'📋 Price Log'!B$4:B$203,A11,'📋 Price Log'!D$4:D$203,$B$5,'📋 Price Log'!A$4:A$203,"&gt;="&amp;DATE(YEAR(TODAY()),5,1),'📋 Price Log'!A$4:A$203,"&lt;"&amp;DATE(YEAR(TODAY()),6,1)),"")</f>
        <v/>
      </c>
      <c r="G11" s="24" t="str">
        <f ca="1">IFERROR(AVERAGEIFS('📋 Price Log'!E$4:E$203,'📋 Price Log'!B$4:B$203,A11,'📋 Price Log'!D$4:D$203,$B$5,'📋 Price Log'!A$4:A$203,"&gt;="&amp;DATE(YEAR(TODAY()),6,1),'📋 Price Log'!A$4:A$203,"&lt;"&amp;DATE(YEAR(TODAY()),7,1)),"")</f>
        <v/>
      </c>
      <c r="H11" s="24" t="str">
        <f ca="1">IFERROR(AVERAGEIFS('📋 Price Log'!E$4:E$203,'📋 Price Log'!B$4:B$203,A11,'📋 Price Log'!D$4:D$203,$B$5,'📋 Price Log'!A$4:A$203,"&gt;="&amp;DATE(YEAR(TODAY()),7,1),'📋 Price Log'!A$4:A$203,"&lt;"&amp;DATE(YEAR(TODAY()),8,1)),"")</f>
        <v/>
      </c>
      <c r="I11" s="24" t="str">
        <f ca="1">IFERROR(AVERAGEIFS('📋 Price Log'!E$4:E$203,'📋 Price Log'!B$4:B$203,A11,'📋 Price Log'!D$4:D$203,$B$5,'📋 Price Log'!A$4:A$203,"&gt;="&amp;DATE(YEAR(TODAY()),8,1),'📋 Price Log'!A$4:A$203,"&lt;"&amp;DATE(YEAR(TODAY()),9,1)),"")</f>
        <v/>
      </c>
      <c r="J11" s="24" t="str">
        <f ca="1">IFERROR(AVERAGEIFS('📋 Price Log'!E$4:E$203,'📋 Price Log'!B$4:B$203,A11,'📋 Price Log'!D$4:D$203,$B$5,'📋 Price Log'!A$4:A$203,"&gt;="&amp;DATE(YEAR(TODAY()),9,1),'📋 Price Log'!A$4:A$203,"&lt;"&amp;DATE(YEAR(TODAY()),10,1)),"")</f>
        <v/>
      </c>
      <c r="K11" s="24" t="str">
        <f ca="1">IFERROR(AVERAGEIFS('📋 Price Log'!E$4:E$203,'📋 Price Log'!B$4:B$203,A11,'📋 Price Log'!D$4:D$203,$B$5,'📋 Price Log'!A$4:A$203,"&gt;="&amp;DATE(YEAR(TODAY()),10,1),'📋 Price Log'!A$4:A$203,"&lt;"&amp;DATE(YEAR(TODAY()),11,1)),"")</f>
        <v/>
      </c>
      <c r="L11" s="24" t="str">
        <f ca="1">IFERROR(AVERAGEIFS('📋 Price Log'!E$4:E$203,'📋 Price Log'!B$4:B$203,A11,'📋 Price Log'!D$4:D$203,$B$5,'📋 Price Log'!A$4:A$203,"&gt;="&amp;DATE(YEAR(TODAY()),11,1),'📋 Price Log'!A$4:A$203,"&lt;"&amp;DATE(YEAR(TODAY()),12,1)),"")</f>
        <v/>
      </c>
      <c r="M11" s="24" t="str">
        <f ca="1">IFERROR(AVERAGEIFS('📋 Price Log'!E$4:E$203,'📋 Price Log'!B$4:B$203,A11,'📋 Price Log'!D$4:D$203,$B$5,'📋 Price Log'!A$4:A$203,"&gt;="&amp;DATE(YEAR(TODAY()),12,1),'📋 Price Log'!A$4:A$203,"&lt;"&amp;DATE(YEAR(TODAY()),1,1)),"")</f>
        <v/>
      </c>
      <c r="N11" s="21" t="str">
        <f t="shared" ca="1" si="0"/>
        <v>—</v>
      </c>
      <c r="O11" s="26">
        <f t="shared" ca="1" si="1"/>
        <v>0</v>
      </c>
    </row>
    <row r="12" spans="1:15" ht="21.75" customHeight="1" x14ac:dyDescent="0.25">
      <c r="A12" s="25" t="s">
        <v>32</v>
      </c>
      <c r="B12" s="20" t="str">
        <f ca="1">IFERROR(AVERAGEIFS('📋 Price Log'!E$4:E$203,'📋 Price Log'!B$4:B$203,A12,'📋 Price Log'!D$4:D$203,$B$5,'📋 Price Log'!A$4:A$203,"&gt;="&amp;DATE(YEAR(TODAY()),1,1),'📋 Price Log'!A$4:A$203,"&lt;"&amp;DATE(YEAR(TODAY()),2,1)),"")</f>
        <v/>
      </c>
      <c r="C12" s="20" t="str">
        <f ca="1">IFERROR(AVERAGEIFS('📋 Price Log'!E$4:E$203,'📋 Price Log'!B$4:B$203,A12,'📋 Price Log'!D$4:D$203,$B$5,'📋 Price Log'!A$4:A$203,"&gt;="&amp;DATE(YEAR(TODAY()),2,1),'📋 Price Log'!A$4:A$203,"&lt;"&amp;DATE(YEAR(TODAY()),3,1)),"")</f>
        <v/>
      </c>
      <c r="D12" s="20" t="str">
        <f ca="1">IFERROR(AVERAGEIFS('📋 Price Log'!E$4:E$203,'📋 Price Log'!B$4:B$203,A12,'📋 Price Log'!D$4:D$203,$B$5,'📋 Price Log'!A$4:A$203,"&gt;="&amp;DATE(YEAR(TODAY()),3,1),'📋 Price Log'!A$4:A$203,"&lt;"&amp;DATE(YEAR(TODAY()),4,1)),"")</f>
        <v/>
      </c>
      <c r="E12" s="20" t="str">
        <f ca="1">IFERROR(AVERAGEIFS('📋 Price Log'!E$4:E$203,'📋 Price Log'!B$4:B$203,A12,'📋 Price Log'!D$4:D$203,$B$5,'📋 Price Log'!A$4:A$203,"&gt;="&amp;DATE(YEAR(TODAY()),4,1),'📋 Price Log'!A$4:A$203,"&lt;"&amp;DATE(YEAR(TODAY()),5,1)),"")</f>
        <v/>
      </c>
      <c r="F12" s="20" t="str">
        <f ca="1">IFERROR(AVERAGEIFS('📋 Price Log'!E$4:E$203,'📋 Price Log'!B$4:B$203,A12,'📋 Price Log'!D$4:D$203,$B$5,'📋 Price Log'!A$4:A$203,"&gt;="&amp;DATE(YEAR(TODAY()),5,1),'📋 Price Log'!A$4:A$203,"&lt;"&amp;DATE(YEAR(TODAY()),6,1)),"")</f>
        <v/>
      </c>
      <c r="G12" s="20" t="str">
        <f ca="1">IFERROR(AVERAGEIFS('📋 Price Log'!E$4:E$203,'📋 Price Log'!B$4:B$203,A12,'📋 Price Log'!D$4:D$203,$B$5,'📋 Price Log'!A$4:A$203,"&gt;="&amp;DATE(YEAR(TODAY()),6,1),'📋 Price Log'!A$4:A$203,"&lt;"&amp;DATE(YEAR(TODAY()),7,1)),"")</f>
        <v/>
      </c>
      <c r="H12" s="20" t="str">
        <f ca="1">IFERROR(AVERAGEIFS('📋 Price Log'!E$4:E$203,'📋 Price Log'!B$4:B$203,A12,'📋 Price Log'!D$4:D$203,$B$5,'📋 Price Log'!A$4:A$203,"&gt;="&amp;DATE(YEAR(TODAY()),7,1),'📋 Price Log'!A$4:A$203,"&lt;"&amp;DATE(YEAR(TODAY()),8,1)),"")</f>
        <v/>
      </c>
      <c r="I12" s="20" t="str">
        <f ca="1">IFERROR(AVERAGEIFS('📋 Price Log'!E$4:E$203,'📋 Price Log'!B$4:B$203,A12,'📋 Price Log'!D$4:D$203,$B$5,'📋 Price Log'!A$4:A$203,"&gt;="&amp;DATE(YEAR(TODAY()),8,1),'📋 Price Log'!A$4:A$203,"&lt;"&amp;DATE(YEAR(TODAY()),9,1)),"")</f>
        <v/>
      </c>
      <c r="J12" s="20" t="str">
        <f ca="1">IFERROR(AVERAGEIFS('📋 Price Log'!E$4:E$203,'📋 Price Log'!B$4:B$203,A12,'📋 Price Log'!D$4:D$203,$B$5,'📋 Price Log'!A$4:A$203,"&gt;="&amp;DATE(YEAR(TODAY()),9,1),'📋 Price Log'!A$4:A$203,"&lt;"&amp;DATE(YEAR(TODAY()),10,1)),"")</f>
        <v/>
      </c>
      <c r="K12" s="20" t="str">
        <f ca="1">IFERROR(AVERAGEIFS('📋 Price Log'!E$4:E$203,'📋 Price Log'!B$4:B$203,A12,'📋 Price Log'!D$4:D$203,$B$5,'📋 Price Log'!A$4:A$203,"&gt;="&amp;DATE(YEAR(TODAY()),10,1),'📋 Price Log'!A$4:A$203,"&lt;"&amp;DATE(YEAR(TODAY()),11,1)),"")</f>
        <v/>
      </c>
      <c r="L12" s="20" t="str">
        <f ca="1">IFERROR(AVERAGEIFS('📋 Price Log'!E$4:E$203,'📋 Price Log'!B$4:B$203,A12,'📋 Price Log'!D$4:D$203,$B$5,'📋 Price Log'!A$4:A$203,"&gt;="&amp;DATE(YEAR(TODAY()),11,1),'📋 Price Log'!A$4:A$203,"&lt;"&amp;DATE(YEAR(TODAY()),12,1)),"")</f>
        <v/>
      </c>
      <c r="M12" s="20" t="str">
        <f ca="1">IFERROR(AVERAGEIFS('📋 Price Log'!E$4:E$203,'📋 Price Log'!B$4:B$203,A12,'📋 Price Log'!D$4:D$203,$B$5,'📋 Price Log'!A$4:A$203,"&gt;="&amp;DATE(YEAR(TODAY()),12,1),'📋 Price Log'!A$4:A$203,"&lt;"&amp;DATE(YEAR(TODAY()),1,1)),"")</f>
        <v/>
      </c>
      <c r="N12" s="21" t="str">
        <f t="shared" ca="1" si="0"/>
        <v>—</v>
      </c>
      <c r="O12" s="26">
        <f t="shared" ca="1" si="1"/>
        <v>0</v>
      </c>
    </row>
    <row r="13" spans="1:15" ht="21.75" customHeight="1" x14ac:dyDescent="0.25">
      <c r="A13" s="30" t="s">
        <v>33</v>
      </c>
      <c r="B13" s="24" t="str">
        <f ca="1">IFERROR(AVERAGEIFS('📋 Price Log'!E$4:E$203,'📋 Price Log'!B$4:B$203,A13,'📋 Price Log'!D$4:D$203,$B$5,'📋 Price Log'!A$4:A$203,"&gt;="&amp;DATE(YEAR(TODAY()),1,1),'📋 Price Log'!A$4:A$203,"&lt;"&amp;DATE(YEAR(TODAY()),2,1)),"")</f>
        <v/>
      </c>
      <c r="C13" s="24" t="str">
        <f ca="1">IFERROR(AVERAGEIFS('📋 Price Log'!E$4:E$203,'📋 Price Log'!B$4:B$203,A13,'📋 Price Log'!D$4:D$203,$B$5,'📋 Price Log'!A$4:A$203,"&gt;="&amp;DATE(YEAR(TODAY()),2,1),'📋 Price Log'!A$4:A$203,"&lt;"&amp;DATE(YEAR(TODAY()),3,1)),"")</f>
        <v/>
      </c>
      <c r="D13" s="24" t="str">
        <f ca="1">IFERROR(AVERAGEIFS('📋 Price Log'!E$4:E$203,'📋 Price Log'!B$4:B$203,A13,'📋 Price Log'!D$4:D$203,$B$5,'📋 Price Log'!A$4:A$203,"&gt;="&amp;DATE(YEAR(TODAY()),3,1),'📋 Price Log'!A$4:A$203,"&lt;"&amp;DATE(YEAR(TODAY()),4,1)),"")</f>
        <v/>
      </c>
      <c r="E13" s="24" t="str">
        <f ca="1">IFERROR(AVERAGEIFS('📋 Price Log'!E$4:E$203,'📋 Price Log'!B$4:B$203,A13,'📋 Price Log'!D$4:D$203,$B$5,'📋 Price Log'!A$4:A$203,"&gt;="&amp;DATE(YEAR(TODAY()),4,1),'📋 Price Log'!A$4:A$203,"&lt;"&amp;DATE(YEAR(TODAY()),5,1)),"")</f>
        <v/>
      </c>
      <c r="F13" s="24" t="str">
        <f ca="1">IFERROR(AVERAGEIFS('📋 Price Log'!E$4:E$203,'📋 Price Log'!B$4:B$203,A13,'📋 Price Log'!D$4:D$203,$B$5,'📋 Price Log'!A$4:A$203,"&gt;="&amp;DATE(YEAR(TODAY()),5,1),'📋 Price Log'!A$4:A$203,"&lt;"&amp;DATE(YEAR(TODAY()),6,1)),"")</f>
        <v/>
      </c>
      <c r="G13" s="24" t="str">
        <f ca="1">IFERROR(AVERAGEIFS('📋 Price Log'!E$4:E$203,'📋 Price Log'!B$4:B$203,A13,'📋 Price Log'!D$4:D$203,$B$5,'📋 Price Log'!A$4:A$203,"&gt;="&amp;DATE(YEAR(TODAY()),6,1),'📋 Price Log'!A$4:A$203,"&lt;"&amp;DATE(YEAR(TODAY()),7,1)),"")</f>
        <v/>
      </c>
      <c r="H13" s="24" t="str">
        <f ca="1">IFERROR(AVERAGEIFS('📋 Price Log'!E$4:E$203,'📋 Price Log'!B$4:B$203,A13,'📋 Price Log'!D$4:D$203,$B$5,'📋 Price Log'!A$4:A$203,"&gt;="&amp;DATE(YEAR(TODAY()),7,1),'📋 Price Log'!A$4:A$203,"&lt;"&amp;DATE(YEAR(TODAY()),8,1)),"")</f>
        <v/>
      </c>
      <c r="I13" s="24" t="str">
        <f ca="1">IFERROR(AVERAGEIFS('📋 Price Log'!E$4:E$203,'📋 Price Log'!B$4:B$203,A13,'📋 Price Log'!D$4:D$203,$B$5,'📋 Price Log'!A$4:A$203,"&gt;="&amp;DATE(YEAR(TODAY()),8,1),'📋 Price Log'!A$4:A$203,"&lt;"&amp;DATE(YEAR(TODAY()),9,1)),"")</f>
        <v/>
      </c>
      <c r="J13" s="24" t="str">
        <f ca="1">IFERROR(AVERAGEIFS('📋 Price Log'!E$4:E$203,'📋 Price Log'!B$4:B$203,A13,'📋 Price Log'!D$4:D$203,$B$5,'📋 Price Log'!A$4:A$203,"&gt;="&amp;DATE(YEAR(TODAY()),9,1),'📋 Price Log'!A$4:A$203,"&lt;"&amp;DATE(YEAR(TODAY()),10,1)),"")</f>
        <v/>
      </c>
      <c r="K13" s="24" t="str">
        <f ca="1">IFERROR(AVERAGEIFS('📋 Price Log'!E$4:E$203,'📋 Price Log'!B$4:B$203,A13,'📋 Price Log'!D$4:D$203,$B$5,'📋 Price Log'!A$4:A$203,"&gt;="&amp;DATE(YEAR(TODAY()),10,1),'📋 Price Log'!A$4:A$203,"&lt;"&amp;DATE(YEAR(TODAY()),11,1)),"")</f>
        <v/>
      </c>
      <c r="L13" s="24" t="str">
        <f ca="1">IFERROR(AVERAGEIFS('📋 Price Log'!E$4:E$203,'📋 Price Log'!B$4:B$203,A13,'📋 Price Log'!D$4:D$203,$B$5,'📋 Price Log'!A$4:A$203,"&gt;="&amp;DATE(YEAR(TODAY()),11,1),'📋 Price Log'!A$4:A$203,"&lt;"&amp;DATE(YEAR(TODAY()),12,1)),"")</f>
        <v/>
      </c>
      <c r="M13" s="24" t="str">
        <f ca="1">IFERROR(AVERAGEIFS('📋 Price Log'!E$4:E$203,'📋 Price Log'!B$4:B$203,A13,'📋 Price Log'!D$4:D$203,$B$5,'📋 Price Log'!A$4:A$203,"&gt;="&amp;DATE(YEAR(TODAY()),12,1),'📋 Price Log'!A$4:A$203,"&lt;"&amp;DATE(YEAR(TODAY()),1,1)),"")</f>
        <v/>
      </c>
      <c r="N13" s="21" t="str">
        <f t="shared" ca="1" si="0"/>
        <v>—</v>
      </c>
      <c r="O13" s="26">
        <f t="shared" ca="1" si="1"/>
        <v>0</v>
      </c>
    </row>
    <row r="14" spans="1:15" ht="21.75" customHeight="1" x14ac:dyDescent="0.25">
      <c r="A14" s="25" t="s">
        <v>34</v>
      </c>
      <c r="B14" s="20" t="str">
        <f ca="1">IFERROR(AVERAGEIFS('📋 Price Log'!E$4:E$203,'📋 Price Log'!B$4:B$203,A14,'📋 Price Log'!D$4:D$203,$B$5,'📋 Price Log'!A$4:A$203,"&gt;="&amp;DATE(YEAR(TODAY()),1,1),'📋 Price Log'!A$4:A$203,"&lt;"&amp;DATE(YEAR(TODAY()),2,1)),"")</f>
        <v/>
      </c>
      <c r="C14" s="20" t="str">
        <f ca="1">IFERROR(AVERAGEIFS('📋 Price Log'!E$4:E$203,'📋 Price Log'!B$4:B$203,A14,'📋 Price Log'!D$4:D$203,$B$5,'📋 Price Log'!A$4:A$203,"&gt;="&amp;DATE(YEAR(TODAY()),2,1),'📋 Price Log'!A$4:A$203,"&lt;"&amp;DATE(YEAR(TODAY()),3,1)),"")</f>
        <v/>
      </c>
      <c r="D14" s="20" t="str">
        <f ca="1">IFERROR(AVERAGEIFS('📋 Price Log'!E$4:E$203,'📋 Price Log'!B$4:B$203,A14,'📋 Price Log'!D$4:D$203,$B$5,'📋 Price Log'!A$4:A$203,"&gt;="&amp;DATE(YEAR(TODAY()),3,1),'📋 Price Log'!A$4:A$203,"&lt;"&amp;DATE(YEAR(TODAY()),4,1)),"")</f>
        <v/>
      </c>
      <c r="E14" s="20" t="str">
        <f ca="1">IFERROR(AVERAGEIFS('📋 Price Log'!E$4:E$203,'📋 Price Log'!B$4:B$203,A14,'📋 Price Log'!D$4:D$203,$B$5,'📋 Price Log'!A$4:A$203,"&gt;="&amp;DATE(YEAR(TODAY()),4,1),'📋 Price Log'!A$4:A$203,"&lt;"&amp;DATE(YEAR(TODAY()),5,1)),"")</f>
        <v/>
      </c>
      <c r="F14" s="20" t="str">
        <f ca="1">IFERROR(AVERAGEIFS('📋 Price Log'!E$4:E$203,'📋 Price Log'!B$4:B$203,A14,'📋 Price Log'!D$4:D$203,$B$5,'📋 Price Log'!A$4:A$203,"&gt;="&amp;DATE(YEAR(TODAY()),5,1),'📋 Price Log'!A$4:A$203,"&lt;"&amp;DATE(YEAR(TODAY()),6,1)),"")</f>
        <v/>
      </c>
      <c r="G14" s="20" t="str">
        <f ca="1">IFERROR(AVERAGEIFS('📋 Price Log'!E$4:E$203,'📋 Price Log'!B$4:B$203,A14,'📋 Price Log'!D$4:D$203,$B$5,'📋 Price Log'!A$4:A$203,"&gt;="&amp;DATE(YEAR(TODAY()),6,1),'📋 Price Log'!A$4:A$203,"&lt;"&amp;DATE(YEAR(TODAY()),7,1)),"")</f>
        <v/>
      </c>
      <c r="H14" s="20" t="str">
        <f ca="1">IFERROR(AVERAGEIFS('📋 Price Log'!E$4:E$203,'📋 Price Log'!B$4:B$203,A14,'📋 Price Log'!D$4:D$203,$B$5,'📋 Price Log'!A$4:A$203,"&gt;="&amp;DATE(YEAR(TODAY()),7,1),'📋 Price Log'!A$4:A$203,"&lt;"&amp;DATE(YEAR(TODAY()),8,1)),"")</f>
        <v/>
      </c>
      <c r="I14" s="20" t="str">
        <f ca="1">IFERROR(AVERAGEIFS('📋 Price Log'!E$4:E$203,'📋 Price Log'!B$4:B$203,A14,'📋 Price Log'!D$4:D$203,$B$5,'📋 Price Log'!A$4:A$203,"&gt;="&amp;DATE(YEAR(TODAY()),8,1),'📋 Price Log'!A$4:A$203,"&lt;"&amp;DATE(YEAR(TODAY()),9,1)),"")</f>
        <v/>
      </c>
      <c r="J14" s="20" t="str">
        <f ca="1">IFERROR(AVERAGEIFS('📋 Price Log'!E$4:E$203,'📋 Price Log'!B$4:B$203,A14,'📋 Price Log'!D$4:D$203,$B$5,'📋 Price Log'!A$4:A$203,"&gt;="&amp;DATE(YEAR(TODAY()),9,1),'📋 Price Log'!A$4:A$203,"&lt;"&amp;DATE(YEAR(TODAY()),10,1)),"")</f>
        <v/>
      </c>
      <c r="K14" s="20" t="str">
        <f ca="1">IFERROR(AVERAGEIFS('📋 Price Log'!E$4:E$203,'📋 Price Log'!B$4:B$203,A14,'📋 Price Log'!D$4:D$203,$B$5,'📋 Price Log'!A$4:A$203,"&gt;="&amp;DATE(YEAR(TODAY()),10,1),'📋 Price Log'!A$4:A$203,"&lt;"&amp;DATE(YEAR(TODAY()),11,1)),"")</f>
        <v/>
      </c>
      <c r="L14" s="20" t="str">
        <f ca="1">IFERROR(AVERAGEIFS('📋 Price Log'!E$4:E$203,'📋 Price Log'!B$4:B$203,A14,'📋 Price Log'!D$4:D$203,$B$5,'📋 Price Log'!A$4:A$203,"&gt;="&amp;DATE(YEAR(TODAY()),11,1),'📋 Price Log'!A$4:A$203,"&lt;"&amp;DATE(YEAR(TODAY()),12,1)),"")</f>
        <v/>
      </c>
      <c r="M14" s="20" t="str">
        <f ca="1">IFERROR(AVERAGEIFS('📋 Price Log'!E$4:E$203,'📋 Price Log'!B$4:B$203,A14,'📋 Price Log'!D$4:D$203,$B$5,'📋 Price Log'!A$4:A$203,"&gt;="&amp;DATE(YEAR(TODAY()),12,1),'📋 Price Log'!A$4:A$203,"&lt;"&amp;DATE(YEAR(TODAY()),1,1)),"")</f>
        <v/>
      </c>
      <c r="N14" s="21" t="str">
        <f t="shared" ca="1" si="0"/>
        <v>—</v>
      </c>
      <c r="O14" s="26">
        <f t="shared" ca="1" si="1"/>
        <v>0</v>
      </c>
    </row>
    <row r="15" spans="1:15" ht="21.75" customHeight="1" x14ac:dyDescent="0.25">
      <c r="A15" s="30" t="s">
        <v>35</v>
      </c>
      <c r="B15" s="24" t="str">
        <f ca="1">IFERROR(AVERAGEIFS('📋 Price Log'!E$4:E$203,'📋 Price Log'!B$4:B$203,A15,'📋 Price Log'!D$4:D$203,$B$5,'📋 Price Log'!A$4:A$203,"&gt;="&amp;DATE(YEAR(TODAY()),1,1),'📋 Price Log'!A$4:A$203,"&lt;"&amp;DATE(YEAR(TODAY()),2,1)),"")</f>
        <v/>
      </c>
      <c r="C15" s="24" t="str">
        <f ca="1">IFERROR(AVERAGEIFS('📋 Price Log'!E$4:E$203,'📋 Price Log'!B$4:B$203,A15,'📋 Price Log'!D$4:D$203,$B$5,'📋 Price Log'!A$4:A$203,"&gt;="&amp;DATE(YEAR(TODAY()),2,1),'📋 Price Log'!A$4:A$203,"&lt;"&amp;DATE(YEAR(TODAY()),3,1)),"")</f>
        <v/>
      </c>
      <c r="D15" s="24" t="str">
        <f ca="1">IFERROR(AVERAGEIFS('📋 Price Log'!E$4:E$203,'📋 Price Log'!B$4:B$203,A15,'📋 Price Log'!D$4:D$203,$B$5,'📋 Price Log'!A$4:A$203,"&gt;="&amp;DATE(YEAR(TODAY()),3,1),'📋 Price Log'!A$4:A$203,"&lt;"&amp;DATE(YEAR(TODAY()),4,1)),"")</f>
        <v/>
      </c>
      <c r="E15" s="24" t="str">
        <f ca="1">IFERROR(AVERAGEIFS('📋 Price Log'!E$4:E$203,'📋 Price Log'!B$4:B$203,A15,'📋 Price Log'!D$4:D$203,$B$5,'📋 Price Log'!A$4:A$203,"&gt;="&amp;DATE(YEAR(TODAY()),4,1),'📋 Price Log'!A$4:A$203,"&lt;"&amp;DATE(YEAR(TODAY()),5,1)),"")</f>
        <v/>
      </c>
      <c r="F15" s="24" t="str">
        <f ca="1">IFERROR(AVERAGEIFS('📋 Price Log'!E$4:E$203,'📋 Price Log'!B$4:B$203,A15,'📋 Price Log'!D$4:D$203,$B$5,'📋 Price Log'!A$4:A$203,"&gt;="&amp;DATE(YEAR(TODAY()),5,1),'📋 Price Log'!A$4:A$203,"&lt;"&amp;DATE(YEAR(TODAY()),6,1)),"")</f>
        <v/>
      </c>
      <c r="G15" s="24" t="str">
        <f ca="1">IFERROR(AVERAGEIFS('📋 Price Log'!E$4:E$203,'📋 Price Log'!B$4:B$203,A15,'📋 Price Log'!D$4:D$203,$B$5,'📋 Price Log'!A$4:A$203,"&gt;="&amp;DATE(YEAR(TODAY()),6,1),'📋 Price Log'!A$4:A$203,"&lt;"&amp;DATE(YEAR(TODAY()),7,1)),"")</f>
        <v/>
      </c>
      <c r="H15" s="24" t="str">
        <f ca="1">IFERROR(AVERAGEIFS('📋 Price Log'!E$4:E$203,'📋 Price Log'!B$4:B$203,A15,'📋 Price Log'!D$4:D$203,$B$5,'📋 Price Log'!A$4:A$203,"&gt;="&amp;DATE(YEAR(TODAY()),7,1),'📋 Price Log'!A$4:A$203,"&lt;"&amp;DATE(YEAR(TODAY()),8,1)),"")</f>
        <v/>
      </c>
      <c r="I15" s="24" t="str">
        <f ca="1">IFERROR(AVERAGEIFS('📋 Price Log'!E$4:E$203,'📋 Price Log'!B$4:B$203,A15,'📋 Price Log'!D$4:D$203,$B$5,'📋 Price Log'!A$4:A$203,"&gt;="&amp;DATE(YEAR(TODAY()),8,1),'📋 Price Log'!A$4:A$203,"&lt;"&amp;DATE(YEAR(TODAY()),9,1)),"")</f>
        <v/>
      </c>
      <c r="J15" s="24" t="str">
        <f ca="1">IFERROR(AVERAGEIFS('📋 Price Log'!E$4:E$203,'📋 Price Log'!B$4:B$203,A15,'📋 Price Log'!D$4:D$203,$B$5,'📋 Price Log'!A$4:A$203,"&gt;="&amp;DATE(YEAR(TODAY()),9,1),'📋 Price Log'!A$4:A$203,"&lt;"&amp;DATE(YEAR(TODAY()),10,1)),"")</f>
        <v/>
      </c>
      <c r="K15" s="24" t="str">
        <f ca="1">IFERROR(AVERAGEIFS('📋 Price Log'!E$4:E$203,'📋 Price Log'!B$4:B$203,A15,'📋 Price Log'!D$4:D$203,$B$5,'📋 Price Log'!A$4:A$203,"&gt;="&amp;DATE(YEAR(TODAY()),10,1),'📋 Price Log'!A$4:A$203,"&lt;"&amp;DATE(YEAR(TODAY()),11,1)),"")</f>
        <v/>
      </c>
      <c r="L15" s="24" t="str">
        <f ca="1">IFERROR(AVERAGEIFS('📋 Price Log'!E$4:E$203,'📋 Price Log'!B$4:B$203,A15,'📋 Price Log'!D$4:D$203,$B$5,'📋 Price Log'!A$4:A$203,"&gt;="&amp;DATE(YEAR(TODAY()),11,1),'📋 Price Log'!A$4:A$203,"&lt;"&amp;DATE(YEAR(TODAY()),12,1)),"")</f>
        <v/>
      </c>
      <c r="M15" s="24" t="str">
        <f ca="1">IFERROR(AVERAGEIFS('📋 Price Log'!E$4:E$203,'📋 Price Log'!B$4:B$203,A15,'📋 Price Log'!D$4:D$203,$B$5,'📋 Price Log'!A$4:A$203,"&gt;="&amp;DATE(YEAR(TODAY()),12,1),'📋 Price Log'!A$4:A$203,"&lt;"&amp;DATE(YEAR(TODAY()),1,1)),"")</f>
        <v/>
      </c>
      <c r="N15" s="21" t="str">
        <f t="shared" ca="1" si="0"/>
        <v>—</v>
      </c>
      <c r="O15" s="26">
        <f t="shared" ca="1" si="1"/>
        <v>0</v>
      </c>
    </row>
    <row r="16" spans="1:15" ht="21.75" customHeight="1" x14ac:dyDescent="0.25">
      <c r="A16" s="25" t="s">
        <v>36</v>
      </c>
      <c r="B16" s="20" t="str">
        <f ca="1">IFERROR(AVERAGEIFS('📋 Price Log'!E$4:E$203,'📋 Price Log'!B$4:B$203,A16,'📋 Price Log'!D$4:D$203,$B$5,'📋 Price Log'!A$4:A$203,"&gt;="&amp;DATE(YEAR(TODAY()),1,1),'📋 Price Log'!A$4:A$203,"&lt;"&amp;DATE(YEAR(TODAY()),2,1)),"")</f>
        <v/>
      </c>
      <c r="C16" s="20" t="str">
        <f ca="1">IFERROR(AVERAGEIFS('📋 Price Log'!E$4:E$203,'📋 Price Log'!B$4:B$203,A16,'📋 Price Log'!D$4:D$203,$B$5,'📋 Price Log'!A$4:A$203,"&gt;="&amp;DATE(YEAR(TODAY()),2,1),'📋 Price Log'!A$4:A$203,"&lt;"&amp;DATE(YEAR(TODAY()),3,1)),"")</f>
        <v/>
      </c>
      <c r="D16" s="20" t="str">
        <f ca="1">IFERROR(AVERAGEIFS('📋 Price Log'!E$4:E$203,'📋 Price Log'!B$4:B$203,A16,'📋 Price Log'!D$4:D$203,$B$5,'📋 Price Log'!A$4:A$203,"&gt;="&amp;DATE(YEAR(TODAY()),3,1),'📋 Price Log'!A$4:A$203,"&lt;"&amp;DATE(YEAR(TODAY()),4,1)),"")</f>
        <v/>
      </c>
      <c r="E16" s="20" t="str">
        <f ca="1">IFERROR(AVERAGEIFS('📋 Price Log'!E$4:E$203,'📋 Price Log'!B$4:B$203,A16,'📋 Price Log'!D$4:D$203,$B$5,'📋 Price Log'!A$4:A$203,"&gt;="&amp;DATE(YEAR(TODAY()),4,1),'📋 Price Log'!A$4:A$203,"&lt;"&amp;DATE(YEAR(TODAY()),5,1)),"")</f>
        <v/>
      </c>
      <c r="F16" s="20" t="str">
        <f ca="1">IFERROR(AVERAGEIFS('📋 Price Log'!E$4:E$203,'📋 Price Log'!B$4:B$203,A16,'📋 Price Log'!D$4:D$203,$B$5,'📋 Price Log'!A$4:A$203,"&gt;="&amp;DATE(YEAR(TODAY()),5,1),'📋 Price Log'!A$4:A$203,"&lt;"&amp;DATE(YEAR(TODAY()),6,1)),"")</f>
        <v/>
      </c>
      <c r="G16" s="20" t="str">
        <f ca="1">IFERROR(AVERAGEIFS('📋 Price Log'!E$4:E$203,'📋 Price Log'!B$4:B$203,A16,'📋 Price Log'!D$4:D$203,$B$5,'📋 Price Log'!A$4:A$203,"&gt;="&amp;DATE(YEAR(TODAY()),6,1),'📋 Price Log'!A$4:A$203,"&lt;"&amp;DATE(YEAR(TODAY()),7,1)),"")</f>
        <v/>
      </c>
      <c r="H16" s="20" t="str">
        <f ca="1">IFERROR(AVERAGEIFS('📋 Price Log'!E$4:E$203,'📋 Price Log'!B$4:B$203,A16,'📋 Price Log'!D$4:D$203,$B$5,'📋 Price Log'!A$4:A$203,"&gt;="&amp;DATE(YEAR(TODAY()),7,1),'📋 Price Log'!A$4:A$203,"&lt;"&amp;DATE(YEAR(TODAY()),8,1)),"")</f>
        <v/>
      </c>
      <c r="I16" s="20" t="str">
        <f ca="1">IFERROR(AVERAGEIFS('📋 Price Log'!E$4:E$203,'📋 Price Log'!B$4:B$203,A16,'📋 Price Log'!D$4:D$203,$B$5,'📋 Price Log'!A$4:A$203,"&gt;="&amp;DATE(YEAR(TODAY()),8,1),'📋 Price Log'!A$4:A$203,"&lt;"&amp;DATE(YEAR(TODAY()),9,1)),"")</f>
        <v/>
      </c>
      <c r="J16" s="20" t="str">
        <f ca="1">IFERROR(AVERAGEIFS('📋 Price Log'!E$4:E$203,'📋 Price Log'!B$4:B$203,A16,'📋 Price Log'!D$4:D$203,$B$5,'📋 Price Log'!A$4:A$203,"&gt;="&amp;DATE(YEAR(TODAY()),9,1),'📋 Price Log'!A$4:A$203,"&lt;"&amp;DATE(YEAR(TODAY()),10,1)),"")</f>
        <v/>
      </c>
      <c r="K16" s="20" t="str">
        <f ca="1">IFERROR(AVERAGEIFS('📋 Price Log'!E$4:E$203,'📋 Price Log'!B$4:B$203,A16,'📋 Price Log'!D$4:D$203,$B$5,'📋 Price Log'!A$4:A$203,"&gt;="&amp;DATE(YEAR(TODAY()),10,1),'📋 Price Log'!A$4:A$203,"&lt;"&amp;DATE(YEAR(TODAY()),11,1)),"")</f>
        <v/>
      </c>
      <c r="L16" s="20" t="str">
        <f ca="1">IFERROR(AVERAGEIFS('📋 Price Log'!E$4:E$203,'📋 Price Log'!B$4:B$203,A16,'📋 Price Log'!D$4:D$203,$B$5,'📋 Price Log'!A$4:A$203,"&gt;="&amp;DATE(YEAR(TODAY()),11,1),'📋 Price Log'!A$4:A$203,"&lt;"&amp;DATE(YEAR(TODAY()),12,1)),"")</f>
        <v/>
      </c>
      <c r="M16" s="20" t="str">
        <f ca="1">IFERROR(AVERAGEIFS('📋 Price Log'!E$4:E$203,'📋 Price Log'!B$4:B$203,A16,'📋 Price Log'!D$4:D$203,$B$5,'📋 Price Log'!A$4:A$203,"&gt;="&amp;DATE(YEAR(TODAY()),12,1),'📋 Price Log'!A$4:A$203,"&lt;"&amp;DATE(YEAR(TODAY()),1,1)),"")</f>
        <v/>
      </c>
      <c r="N16" s="21" t="str">
        <f t="shared" ca="1" si="0"/>
        <v>—</v>
      </c>
      <c r="O16" s="26">
        <f t="shared" ca="1" si="1"/>
        <v>0</v>
      </c>
    </row>
    <row r="17" spans="1:15" ht="21.75" customHeight="1" x14ac:dyDescent="0.25">
      <c r="A17" s="30" t="s">
        <v>37</v>
      </c>
      <c r="B17" s="24" t="str">
        <f ca="1">IFERROR(AVERAGEIFS('📋 Price Log'!E$4:E$203,'📋 Price Log'!B$4:B$203,A17,'📋 Price Log'!D$4:D$203,$B$5,'📋 Price Log'!A$4:A$203,"&gt;="&amp;DATE(YEAR(TODAY()),1,1),'📋 Price Log'!A$4:A$203,"&lt;"&amp;DATE(YEAR(TODAY()),2,1)),"")</f>
        <v/>
      </c>
      <c r="C17" s="24" t="str">
        <f ca="1">IFERROR(AVERAGEIFS('📋 Price Log'!E$4:E$203,'📋 Price Log'!B$4:B$203,A17,'📋 Price Log'!D$4:D$203,$B$5,'📋 Price Log'!A$4:A$203,"&gt;="&amp;DATE(YEAR(TODAY()),2,1),'📋 Price Log'!A$4:A$203,"&lt;"&amp;DATE(YEAR(TODAY()),3,1)),"")</f>
        <v/>
      </c>
      <c r="D17" s="24" t="str">
        <f ca="1">IFERROR(AVERAGEIFS('📋 Price Log'!E$4:E$203,'📋 Price Log'!B$4:B$203,A17,'📋 Price Log'!D$4:D$203,$B$5,'📋 Price Log'!A$4:A$203,"&gt;="&amp;DATE(YEAR(TODAY()),3,1),'📋 Price Log'!A$4:A$203,"&lt;"&amp;DATE(YEAR(TODAY()),4,1)),"")</f>
        <v/>
      </c>
      <c r="E17" s="24" t="str">
        <f ca="1">IFERROR(AVERAGEIFS('📋 Price Log'!E$4:E$203,'📋 Price Log'!B$4:B$203,A17,'📋 Price Log'!D$4:D$203,$B$5,'📋 Price Log'!A$4:A$203,"&gt;="&amp;DATE(YEAR(TODAY()),4,1),'📋 Price Log'!A$4:A$203,"&lt;"&amp;DATE(YEAR(TODAY()),5,1)),"")</f>
        <v/>
      </c>
      <c r="F17" s="24" t="str">
        <f ca="1">IFERROR(AVERAGEIFS('📋 Price Log'!E$4:E$203,'📋 Price Log'!B$4:B$203,A17,'📋 Price Log'!D$4:D$203,$B$5,'📋 Price Log'!A$4:A$203,"&gt;="&amp;DATE(YEAR(TODAY()),5,1),'📋 Price Log'!A$4:A$203,"&lt;"&amp;DATE(YEAR(TODAY()),6,1)),"")</f>
        <v/>
      </c>
      <c r="G17" s="24" t="str">
        <f ca="1">IFERROR(AVERAGEIFS('📋 Price Log'!E$4:E$203,'📋 Price Log'!B$4:B$203,A17,'📋 Price Log'!D$4:D$203,$B$5,'📋 Price Log'!A$4:A$203,"&gt;="&amp;DATE(YEAR(TODAY()),6,1),'📋 Price Log'!A$4:A$203,"&lt;"&amp;DATE(YEAR(TODAY()),7,1)),"")</f>
        <v/>
      </c>
      <c r="H17" s="24" t="str">
        <f ca="1">IFERROR(AVERAGEIFS('📋 Price Log'!E$4:E$203,'📋 Price Log'!B$4:B$203,A17,'📋 Price Log'!D$4:D$203,$B$5,'📋 Price Log'!A$4:A$203,"&gt;="&amp;DATE(YEAR(TODAY()),7,1),'📋 Price Log'!A$4:A$203,"&lt;"&amp;DATE(YEAR(TODAY()),8,1)),"")</f>
        <v/>
      </c>
      <c r="I17" s="24" t="str">
        <f ca="1">IFERROR(AVERAGEIFS('📋 Price Log'!E$4:E$203,'📋 Price Log'!B$4:B$203,A17,'📋 Price Log'!D$4:D$203,$B$5,'📋 Price Log'!A$4:A$203,"&gt;="&amp;DATE(YEAR(TODAY()),8,1),'📋 Price Log'!A$4:A$203,"&lt;"&amp;DATE(YEAR(TODAY()),9,1)),"")</f>
        <v/>
      </c>
      <c r="J17" s="24" t="str">
        <f ca="1">IFERROR(AVERAGEIFS('📋 Price Log'!E$4:E$203,'📋 Price Log'!B$4:B$203,A17,'📋 Price Log'!D$4:D$203,$B$5,'📋 Price Log'!A$4:A$203,"&gt;="&amp;DATE(YEAR(TODAY()),9,1),'📋 Price Log'!A$4:A$203,"&lt;"&amp;DATE(YEAR(TODAY()),10,1)),"")</f>
        <v/>
      </c>
      <c r="K17" s="24" t="str">
        <f ca="1">IFERROR(AVERAGEIFS('📋 Price Log'!E$4:E$203,'📋 Price Log'!B$4:B$203,A17,'📋 Price Log'!D$4:D$203,$B$5,'📋 Price Log'!A$4:A$203,"&gt;="&amp;DATE(YEAR(TODAY()),10,1),'📋 Price Log'!A$4:A$203,"&lt;"&amp;DATE(YEAR(TODAY()),11,1)),"")</f>
        <v/>
      </c>
      <c r="L17" s="24" t="str">
        <f ca="1">IFERROR(AVERAGEIFS('📋 Price Log'!E$4:E$203,'📋 Price Log'!B$4:B$203,A17,'📋 Price Log'!D$4:D$203,$B$5,'📋 Price Log'!A$4:A$203,"&gt;="&amp;DATE(YEAR(TODAY()),11,1),'📋 Price Log'!A$4:A$203,"&lt;"&amp;DATE(YEAR(TODAY()),12,1)),"")</f>
        <v/>
      </c>
      <c r="M17" s="24" t="str">
        <f ca="1">IFERROR(AVERAGEIFS('📋 Price Log'!E$4:E$203,'📋 Price Log'!B$4:B$203,A17,'📋 Price Log'!D$4:D$203,$B$5,'📋 Price Log'!A$4:A$203,"&gt;="&amp;DATE(YEAR(TODAY()),12,1),'📋 Price Log'!A$4:A$203,"&lt;"&amp;DATE(YEAR(TODAY()),1,1)),"")</f>
        <v/>
      </c>
      <c r="N17" s="21" t="str">
        <f t="shared" ca="1" si="0"/>
        <v>—</v>
      </c>
      <c r="O17" s="26">
        <f t="shared" ca="1" si="1"/>
        <v>0</v>
      </c>
    </row>
    <row r="18" spans="1:15" ht="21.75" customHeight="1" x14ac:dyDescent="0.25">
      <c r="A18" s="25" t="s">
        <v>38</v>
      </c>
      <c r="B18" s="20" t="str">
        <f ca="1">IFERROR(AVERAGEIFS('📋 Price Log'!E$4:E$203,'📋 Price Log'!B$4:B$203,A18,'📋 Price Log'!D$4:D$203,$B$5,'📋 Price Log'!A$4:A$203,"&gt;="&amp;DATE(YEAR(TODAY()),1,1),'📋 Price Log'!A$4:A$203,"&lt;"&amp;DATE(YEAR(TODAY()),2,1)),"")</f>
        <v/>
      </c>
      <c r="C18" s="20" t="str">
        <f ca="1">IFERROR(AVERAGEIFS('📋 Price Log'!E$4:E$203,'📋 Price Log'!B$4:B$203,A18,'📋 Price Log'!D$4:D$203,$B$5,'📋 Price Log'!A$4:A$203,"&gt;="&amp;DATE(YEAR(TODAY()),2,1),'📋 Price Log'!A$4:A$203,"&lt;"&amp;DATE(YEAR(TODAY()),3,1)),"")</f>
        <v/>
      </c>
      <c r="D18" s="20" t="str">
        <f ca="1">IFERROR(AVERAGEIFS('📋 Price Log'!E$4:E$203,'📋 Price Log'!B$4:B$203,A18,'📋 Price Log'!D$4:D$203,$B$5,'📋 Price Log'!A$4:A$203,"&gt;="&amp;DATE(YEAR(TODAY()),3,1),'📋 Price Log'!A$4:A$203,"&lt;"&amp;DATE(YEAR(TODAY()),4,1)),"")</f>
        <v/>
      </c>
      <c r="E18" s="20" t="str">
        <f ca="1">IFERROR(AVERAGEIFS('📋 Price Log'!E$4:E$203,'📋 Price Log'!B$4:B$203,A18,'📋 Price Log'!D$4:D$203,$B$5,'📋 Price Log'!A$4:A$203,"&gt;="&amp;DATE(YEAR(TODAY()),4,1),'📋 Price Log'!A$4:A$203,"&lt;"&amp;DATE(YEAR(TODAY()),5,1)),"")</f>
        <v/>
      </c>
      <c r="F18" s="20" t="str">
        <f ca="1">IFERROR(AVERAGEIFS('📋 Price Log'!E$4:E$203,'📋 Price Log'!B$4:B$203,A18,'📋 Price Log'!D$4:D$203,$B$5,'📋 Price Log'!A$4:A$203,"&gt;="&amp;DATE(YEAR(TODAY()),5,1),'📋 Price Log'!A$4:A$203,"&lt;"&amp;DATE(YEAR(TODAY()),6,1)),"")</f>
        <v/>
      </c>
      <c r="G18" s="20" t="str">
        <f ca="1">IFERROR(AVERAGEIFS('📋 Price Log'!E$4:E$203,'📋 Price Log'!B$4:B$203,A18,'📋 Price Log'!D$4:D$203,$B$5,'📋 Price Log'!A$4:A$203,"&gt;="&amp;DATE(YEAR(TODAY()),6,1),'📋 Price Log'!A$4:A$203,"&lt;"&amp;DATE(YEAR(TODAY()),7,1)),"")</f>
        <v/>
      </c>
      <c r="H18" s="20" t="str">
        <f ca="1">IFERROR(AVERAGEIFS('📋 Price Log'!E$4:E$203,'📋 Price Log'!B$4:B$203,A18,'📋 Price Log'!D$4:D$203,$B$5,'📋 Price Log'!A$4:A$203,"&gt;="&amp;DATE(YEAR(TODAY()),7,1),'📋 Price Log'!A$4:A$203,"&lt;"&amp;DATE(YEAR(TODAY()),8,1)),"")</f>
        <v/>
      </c>
      <c r="I18" s="20" t="str">
        <f ca="1">IFERROR(AVERAGEIFS('📋 Price Log'!E$4:E$203,'📋 Price Log'!B$4:B$203,A18,'📋 Price Log'!D$4:D$203,$B$5,'📋 Price Log'!A$4:A$203,"&gt;="&amp;DATE(YEAR(TODAY()),8,1),'📋 Price Log'!A$4:A$203,"&lt;"&amp;DATE(YEAR(TODAY()),9,1)),"")</f>
        <v/>
      </c>
      <c r="J18" s="20" t="str">
        <f ca="1">IFERROR(AVERAGEIFS('📋 Price Log'!E$4:E$203,'📋 Price Log'!B$4:B$203,A18,'📋 Price Log'!D$4:D$203,$B$5,'📋 Price Log'!A$4:A$203,"&gt;="&amp;DATE(YEAR(TODAY()),9,1),'📋 Price Log'!A$4:A$203,"&lt;"&amp;DATE(YEAR(TODAY()),10,1)),"")</f>
        <v/>
      </c>
      <c r="K18" s="20" t="str">
        <f ca="1">IFERROR(AVERAGEIFS('📋 Price Log'!E$4:E$203,'📋 Price Log'!B$4:B$203,A18,'📋 Price Log'!D$4:D$203,$B$5,'📋 Price Log'!A$4:A$203,"&gt;="&amp;DATE(YEAR(TODAY()),10,1),'📋 Price Log'!A$4:A$203,"&lt;"&amp;DATE(YEAR(TODAY()),11,1)),"")</f>
        <v/>
      </c>
      <c r="L18" s="20" t="str">
        <f ca="1">IFERROR(AVERAGEIFS('📋 Price Log'!E$4:E$203,'📋 Price Log'!B$4:B$203,A18,'📋 Price Log'!D$4:D$203,$B$5,'📋 Price Log'!A$4:A$203,"&gt;="&amp;DATE(YEAR(TODAY()),11,1),'📋 Price Log'!A$4:A$203,"&lt;"&amp;DATE(YEAR(TODAY()),12,1)),"")</f>
        <v/>
      </c>
      <c r="M18" s="20" t="str">
        <f ca="1">IFERROR(AVERAGEIFS('📋 Price Log'!E$4:E$203,'📋 Price Log'!B$4:B$203,A18,'📋 Price Log'!D$4:D$203,$B$5,'📋 Price Log'!A$4:A$203,"&gt;="&amp;DATE(YEAR(TODAY()),12,1),'📋 Price Log'!A$4:A$203,"&lt;"&amp;DATE(YEAR(TODAY()),1,1)),"")</f>
        <v/>
      </c>
      <c r="N18" s="21" t="str">
        <f t="shared" ca="1" si="0"/>
        <v>—</v>
      </c>
      <c r="O18" s="26">
        <f t="shared" ca="1" si="1"/>
        <v>0</v>
      </c>
    </row>
    <row r="19" spans="1:15" ht="21.75" customHeight="1" x14ac:dyDescent="0.25">
      <c r="A19" s="30" t="s">
        <v>39</v>
      </c>
      <c r="B19" s="24" t="str">
        <f ca="1">IFERROR(AVERAGEIFS('📋 Price Log'!E$4:E$203,'📋 Price Log'!B$4:B$203,A19,'📋 Price Log'!D$4:D$203,$B$5,'📋 Price Log'!A$4:A$203,"&gt;="&amp;DATE(YEAR(TODAY()),1,1),'📋 Price Log'!A$4:A$203,"&lt;"&amp;DATE(YEAR(TODAY()),2,1)),"")</f>
        <v/>
      </c>
      <c r="C19" s="24" t="str">
        <f ca="1">IFERROR(AVERAGEIFS('📋 Price Log'!E$4:E$203,'📋 Price Log'!B$4:B$203,A19,'📋 Price Log'!D$4:D$203,$B$5,'📋 Price Log'!A$4:A$203,"&gt;="&amp;DATE(YEAR(TODAY()),2,1),'📋 Price Log'!A$4:A$203,"&lt;"&amp;DATE(YEAR(TODAY()),3,1)),"")</f>
        <v/>
      </c>
      <c r="D19" s="24" t="str">
        <f ca="1">IFERROR(AVERAGEIFS('📋 Price Log'!E$4:E$203,'📋 Price Log'!B$4:B$203,A19,'📋 Price Log'!D$4:D$203,$B$5,'📋 Price Log'!A$4:A$203,"&gt;="&amp;DATE(YEAR(TODAY()),3,1),'📋 Price Log'!A$4:A$203,"&lt;"&amp;DATE(YEAR(TODAY()),4,1)),"")</f>
        <v/>
      </c>
      <c r="E19" s="24" t="str">
        <f ca="1">IFERROR(AVERAGEIFS('📋 Price Log'!E$4:E$203,'📋 Price Log'!B$4:B$203,A19,'📋 Price Log'!D$4:D$203,$B$5,'📋 Price Log'!A$4:A$203,"&gt;="&amp;DATE(YEAR(TODAY()),4,1),'📋 Price Log'!A$4:A$203,"&lt;"&amp;DATE(YEAR(TODAY()),5,1)),"")</f>
        <v/>
      </c>
      <c r="F19" s="24" t="str">
        <f ca="1">IFERROR(AVERAGEIFS('📋 Price Log'!E$4:E$203,'📋 Price Log'!B$4:B$203,A19,'📋 Price Log'!D$4:D$203,$B$5,'📋 Price Log'!A$4:A$203,"&gt;="&amp;DATE(YEAR(TODAY()),5,1),'📋 Price Log'!A$4:A$203,"&lt;"&amp;DATE(YEAR(TODAY()),6,1)),"")</f>
        <v/>
      </c>
      <c r="G19" s="24" t="str">
        <f ca="1">IFERROR(AVERAGEIFS('📋 Price Log'!E$4:E$203,'📋 Price Log'!B$4:B$203,A19,'📋 Price Log'!D$4:D$203,$B$5,'📋 Price Log'!A$4:A$203,"&gt;="&amp;DATE(YEAR(TODAY()),6,1),'📋 Price Log'!A$4:A$203,"&lt;"&amp;DATE(YEAR(TODAY()),7,1)),"")</f>
        <v/>
      </c>
      <c r="H19" s="24" t="str">
        <f ca="1">IFERROR(AVERAGEIFS('📋 Price Log'!E$4:E$203,'📋 Price Log'!B$4:B$203,A19,'📋 Price Log'!D$4:D$203,$B$5,'📋 Price Log'!A$4:A$203,"&gt;="&amp;DATE(YEAR(TODAY()),7,1),'📋 Price Log'!A$4:A$203,"&lt;"&amp;DATE(YEAR(TODAY()),8,1)),"")</f>
        <v/>
      </c>
      <c r="I19" s="24" t="str">
        <f ca="1">IFERROR(AVERAGEIFS('📋 Price Log'!E$4:E$203,'📋 Price Log'!B$4:B$203,A19,'📋 Price Log'!D$4:D$203,$B$5,'📋 Price Log'!A$4:A$203,"&gt;="&amp;DATE(YEAR(TODAY()),8,1),'📋 Price Log'!A$4:A$203,"&lt;"&amp;DATE(YEAR(TODAY()),9,1)),"")</f>
        <v/>
      </c>
      <c r="J19" s="24" t="str">
        <f ca="1">IFERROR(AVERAGEIFS('📋 Price Log'!E$4:E$203,'📋 Price Log'!B$4:B$203,A19,'📋 Price Log'!D$4:D$203,$B$5,'📋 Price Log'!A$4:A$203,"&gt;="&amp;DATE(YEAR(TODAY()),9,1),'📋 Price Log'!A$4:A$203,"&lt;"&amp;DATE(YEAR(TODAY()),10,1)),"")</f>
        <v/>
      </c>
      <c r="K19" s="24" t="str">
        <f ca="1">IFERROR(AVERAGEIFS('📋 Price Log'!E$4:E$203,'📋 Price Log'!B$4:B$203,A19,'📋 Price Log'!D$4:D$203,$B$5,'📋 Price Log'!A$4:A$203,"&gt;="&amp;DATE(YEAR(TODAY()),10,1),'📋 Price Log'!A$4:A$203,"&lt;"&amp;DATE(YEAR(TODAY()),11,1)),"")</f>
        <v/>
      </c>
      <c r="L19" s="24" t="str">
        <f ca="1">IFERROR(AVERAGEIFS('📋 Price Log'!E$4:E$203,'📋 Price Log'!B$4:B$203,A19,'📋 Price Log'!D$4:D$203,$B$5,'📋 Price Log'!A$4:A$203,"&gt;="&amp;DATE(YEAR(TODAY()),11,1),'📋 Price Log'!A$4:A$203,"&lt;"&amp;DATE(YEAR(TODAY()),12,1)),"")</f>
        <v/>
      </c>
      <c r="M19" s="24" t="str">
        <f ca="1">IFERROR(AVERAGEIFS('📋 Price Log'!E$4:E$203,'📋 Price Log'!B$4:B$203,A19,'📋 Price Log'!D$4:D$203,$B$5,'📋 Price Log'!A$4:A$203,"&gt;="&amp;DATE(YEAR(TODAY()),12,1),'📋 Price Log'!A$4:A$203,"&lt;"&amp;DATE(YEAR(TODAY()),1,1)),"")</f>
        <v/>
      </c>
      <c r="N19" s="21" t="str">
        <f t="shared" ca="1" si="0"/>
        <v>—</v>
      </c>
      <c r="O19" s="26">
        <f t="shared" ca="1" si="1"/>
        <v>0</v>
      </c>
    </row>
    <row r="20" spans="1:15" ht="21.75" customHeight="1" x14ac:dyDescent="0.25">
      <c r="A20" s="25" t="s">
        <v>40</v>
      </c>
      <c r="B20" s="20" t="str">
        <f ca="1">IFERROR(AVERAGEIFS('📋 Price Log'!E$4:E$203,'📋 Price Log'!B$4:B$203,A20,'📋 Price Log'!D$4:D$203,$B$5,'📋 Price Log'!A$4:A$203,"&gt;="&amp;DATE(YEAR(TODAY()),1,1),'📋 Price Log'!A$4:A$203,"&lt;"&amp;DATE(YEAR(TODAY()),2,1)),"")</f>
        <v/>
      </c>
      <c r="C20" s="20" t="str">
        <f ca="1">IFERROR(AVERAGEIFS('📋 Price Log'!E$4:E$203,'📋 Price Log'!B$4:B$203,A20,'📋 Price Log'!D$4:D$203,$B$5,'📋 Price Log'!A$4:A$203,"&gt;="&amp;DATE(YEAR(TODAY()),2,1),'📋 Price Log'!A$4:A$203,"&lt;"&amp;DATE(YEAR(TODAY()),3,1)),"")</f>
        <v/>
      </c>
      <c r="D20" s="20" t="str">
        <f ca="1">IFERROR(AVERAGEIFS('📋 Price Log'!E$4:E$203,'📋 Price Log'!B$4:B$203,A20,'📋 Price Log'!D$4:D$203,$B$5,'📋 Price Log'!A$4:A$203,"&gt;="&amp;DATE(YEAR(TODAY()),3,1),'📋 Price Log'!A$4:A$203,"&lt;"&amp;DATE(YEAR(TODAY()),4,1)),"")</f>
        <v/>
      </c>
      <c r="E20" s="20" t="str">
        <f ca="1">IFERROR(AVERAGEIFS('📋 Price Log'!E$4:E$203,'📋 Price Log'!B$4:B$203,A20,'📋 Price Log'!D$4:D$203,$B$5,'📋 Price Log'!A$4:A$203,"&gt;="&amp;DATE(YEAR(TODAY()),4,1),'📋 Price Log'!A$4:A$203,"&lt;"&amp;DATE(YEAR(TODAY()),5,1)),"")</f>
        <v/>
      </c>
      <c r="F20" s="20" t="str">
        <f ca="1">IFERROR(AVERAGEIFS('📋 Price Log'!E$4:E$203,'📋 Price Log'!B$4:B$203,A20,'📋 Price Log'!D$4:D$203,$B$5,'📋 Price Log'!A$4:A$203,"&gt;="&amp;DATE(YEAR(TODAY()),5,1),'📋 Price Log'!A$4:A$203,"&lt;"&amp;DATE(YEAR(TODAY()),6,1)),"")</f>
        <v/>
      </c>
      <c r="G20" s="20" t="str">
        <f ca="1">IFERROR(AVERAGEIFS('📋 Price Log'!E$4:E$203,'📋 Price Log'!B$4:B$203,A20,'📋 Price Log'!D$4:D$203,$B$5,'📋 Price Log'!A$4:A$203,"&gt;="&amp;DATE(YEAR(TODAY()),6,1),'📋 Price Log'!A$4:A$203,"&lt;"&amp;DATE(YEAR(TODAY()),7,1)),"")</f>
        <v/>
      </c>
      <c r="H20" s="20" t="str">
        <f ca="1">IFERROR(AVERAGEIFS('📋 Price Log'!E$4:E$203,'📋 Price Log'!B$4:B$203,A20,'📋 Price Log'!D$4:D$203,$B$5,'📋 Price Log'!A$4:A$203,"&gt;="&amp;DATE(YEAR(TODAY()),7,1),'📋 Price Log'!A$4:A$203,"&lt;"&amp;DATE(YEAR(TODAY()),8,1)),"")</f>
        <v/>
      </c>
      <c r="I20" s="20" t="str">
        <f ca="1">IFERROR(AVERAGEIFS('📋 Price Log'!E$4:E$203,'📋 Price Log'!B$4:B$203,A20,'📋 Price Log'!D$4:D$203,$B$5,'📋 Price Log'!A$4:A$203,"&gt;="&amp;DATE(YEAR(TODAY()),8,1),'📋 Price Log'!A$4:A$203,"&lt;"&amp;DATE(YEAR(TODAY()),9,1)),"")</f>
        <v/>
      </c>
      <c r="J20" s="20" t="str">
        <f ca="1">IFERROR(AVERAGEIFS('📋 Price Log'!E$4:E$203,'📋 Price Log'!B$4:B$203,A20,'📋 Price Log'!D$4:D$203,$B$5,'📋 Price Log'!A$4:A$203,"&gt;="&amp;DATE(YEAR(TODAY()),9,1),'📋 Price Log'!A$4:A$203,"&lt;"&amp;DATE(YEAR(TODAY()),10,1)),"")</f>
        <v/>
      </c>
      <c r="K20" s="20" t="str">
        <f ca="1">IFERROR(AVERAGEIFS('📋 Price Log'!E$4:E$203,'📋 Price Log'!B$4:B$203,A20,'📋 Price Log'!D$4:D$203,$B$5,'📋 Price Log'!A$4:A$203,"&gt;="&amp;DATE(YEAR(TODAY()),10,1),'📋 Price Log'!A$4:A$203,"&lt;"&amp;DATE(YEAR(TODAY()),11,1)),"")</f>
        <v/>
      </c>
      <c r="L20" s="20" t="str">
        <f ca="1">IFERROR(AVERAGEIFS('📋 Price Log'!E$4:E$203,'📋 Price Log'!B$4:B$203,A20,'📋 Price Log'!D$4:D$203,$B$5,'📋 Price Log'!A$4:A$203,"&gt;="&amp;DATE(YEAR(TODAY()),11,1),'📋 Price Log'!A$4:A$203,"&lt;"&amp;DATE(YEAR(TODAY()),12,1)),"")</f>
        <v/>
      </c>
      <c r="M20" s="20" t="str">
        <f ca="1">IFERROR(AVERAGEIFS('📋 Price Log'!E$4:E$203,'📋 Price Log'!B$4:B$203,A20,'📋 Price Log'!D$4:D$203,$B$5,'📋 Price Log'!A$4:A$203,"&gt;="&amp;DATE(YEAR(TODAY()),12,1),'📋 Price Log'!A$4:A$203,"&lt;"&amp;DATE(YEAR(TODAY()),1,1)),"")</f>
        <v/>
      </c>
      <c r="N20" s="21" t="str">
        <f t="shared" ca="1" si="0"/>
        <v>—</v>
      </c>
      <c r="O20" s="26">
        <f t="shared" ca="1" si="1"/>
        <v>0</v>
      </c>
    </row>
    <row r="21" spans="1:15" ht="21.75" customHeight="1" x14ac:dyDescent="0.25">
      <c r="A21" s="30" t="s">
        <v>41</v>
      </c>
      <c r="B21" s="24" t="str">
        <f ca="1">IFERROR(AVERAGEIFS('📋 Price Log'!E$4:E$203,'📋 Price Log'!B$4:B$203,A21,'📋 Price Log'!D$4:D$203,$B$5,'📋 Price Log'!A$4:A$203,"&gt;="&amp;DATE(YEAR(TODAY()),1,1),'📋 Price Log'!A$4:A$203,"&lt;"&amp;DATE(YEAR(TODAY()),2,1)),"")</f>
        <v/>
      </c>
      <c r="C21" s="24" t="str">
        <f ca="1">IFERROR(AVERAGEIFS('📋 Price Log'!E$4:E$203,'📋 Price Log'!B$4:B$203,A21,'📋 Price Log'!D$4:D$203,$B$5,'📋 Price Log'!A$4:A$203,"&gt;="&amp;DATE(YEAR(TODAY()),2,1),'📋 Price Log'!A$4:A$203,"&lt;"&amp;DATE(YEAR(TODAY()),3,1)),"")</f>
        <v/>
      </c>
      <c r="D21" s="24" t="str">
        <f ca="1">IFERROR(AVERAGEIFS('📋 Price Log'!E$4:E$203,'📋 Price Log'!B$4:B$203,A21,'📋 Price Log'!D$4:D$203,$B$5,'📋 Price Log'!A$4:A$203,"&gt;="&amp;DATE(YEAR(TODAY()),3,1),'📋 Price Log'!A$4:A$203,"&lt;"&amp;DATE(YEAR(TODAY()),4,1)),"")</f>
        <v/>
      </c>
      <c r="E21" s="24" t="str">
        <f ca="1">IFERROR(AVERAGEIFS('📋 Price Log'!E$4:E$203,'📋 Price Log'!B$4:B$203,A21,'📋 Price Log'!D$4:D$203,$B$5,'📋 Price Log'!A$4:A$203,"&gt;="&amp;DATE(YEAR(TODAY()),4,1),'📋 Price Log'!A$4:A$203,"&lt;"&amp;DATE(YEAR(TODAY()),5,1)),"")</f>
        <v/>
      </c>
      <c r="F21" s="24" t="str">
        <f ca="1">IFERROR(AVERAGEIFS('📋 Price Log'!E$4:E$203,'📋 Price Log'!B$4:B$203,A21,'📋 Price Log'!D$4:D$203,$B$5,'📋 Price Log'!A$4:A$203,"&gt;="&amp;DATE(YEAR(TODAY()),5,1),'📋 Price Log'!A$4:A$203,"&lt;"&amp;DATE(YEAR(TODAY()),6,1)),"")</f>
        <v/>
      </c>
      <c r="G21" s="24" t="str">
        <f ca="1">IFERROR(AVERAGEIFS('📋 Price Log'!E$4:E$203,'📋 Price Log'!B$4:B$203,A21,'📋 Price Log'!D$4:D$203,$B$5,'📋 Price Log'!A$4:A$203,"&gt;="&amp;DATE(YEAR(TODAY()),6,1),'📋 Price Log'!A$4:A$203,"&lt;"&amp;DATE(YEAR(TODAY()),7,1)),"")</f>
        <v/>
      </c>
      <c r="H21" s="24" t="str">
        <f ca="1">IFERROR(AVERAGEIFS('📋 Price Log'!E$4:E$203,'📋 Price Log'!B$4:B$203,A21,'📋 Price Log'!D$4:D$203,$B$5,'📋 Price Log'!A$4:A$203,"&gt;="&amp;DATE(YEAR(TODAY()),7,1),'📋 Price Log'!A$4:A$203,"&lt;"&amp;DATE(YEAR(TODAY()),8,1)),"")</f>
        <v/>
      </c>
      <c r="I21" s="24" t="str">
        <f ca="1">IFERROR(AVERAGEIFS('📋 Price Log'!E$4:E$203,'📋 Price Log'!B$4:B$203,A21,'📋 Price Log'!D$4:D$203,$B$5,'📋 Price Log'!A$4:A$203,"&gt;="&amp;DATE(YEAR(TODAY()),8,1),'📋 Price Log'!A$4:A$203,"&lt;"&amp;DATE(YEAR(TODAY()),9,1)),"")</f>
        <v/>
      </c>
      <c r="J21" s="24" t="str">
        <f ca="1">IFERROR(AVERAGEIFS('📋 Price Log'!E$4:E$203,'📋 Price Log'!B$4:B$203,A21,'📋 Price Log'!D$4:D$203,$B$5,'📋 Price Log'!A$4:A$203,"&gt;="&amp;DATE(YEAR(TODAY()),9,1),'📋 Price Log'!A$4:A$203,"&lt;"&amp;DATE(YEAR(TODAY()),10,1)),"")</f>
        <v/>
      </c>
      <c r="K21" s="24" t="str">
        <f ca="1">IFERROR(AVERAGEIFS('📋 Price Log'!E$4:E$203,'📋 Price Log'!B$4:B$203,A21,'📋 Price Log'!D$4:D$203,$B$5,'📋 Price Log'!A$4:A$203,"&gt;="&amp;DATE(YEAR(TODAY()),10,1),'📋 Price Log'!A$4:A$203,"&lt;"&amp;DATE(YEAR(TODAY()),11,1)),"")</f>
        <v/>
      </c>
      <c r="L21" s="24" t="str">
        <f ca="1">IFERROR(AVERAGEIFS('📋 Price Log'!E$4:E$203,'📋 Price Log'!B$4:B$203,A21,'📋 Price Log'!D$4:D$203,$B$5,'📋 Price Log'!A$4:A$203,"&gt;="&amp;DATE(YEAR(TODAY()),11,1),'📋 Price Log'!A$4:A$203,"&lt;"&amp;DATE(YEAR(TODAY()),12,1)),"")</f>
        <v/>
      </c>
      <c r="M21" s="24" t="str">
        <f ca="1">IFERROR(AVERAGEIFS('📋 Price Log'!E$4:E$203,'📋 Price Log'!B$4:B$203,A21,'📋 Price Log'!D$4:D$203,$B$5,'📋 Price Log'!A$4:A$203,"&gt;="&amp;DATE(YEAR(TODAY()),12,1),'📋 Price Log'!A$4:A$203,"&lt;"&amp;DATE(YEAR(TODAY()),1,1)),"")</f>
        <v/>
      </c>
      <c r="N21" s="21" t="str">
        <f t="shared" ca="1" si="0"/>
        <v>—</v>
      </c>
      <c r="O21" s="26">
        <f t="shared" ca="1" si="1"/>
        <v>0</v>
      </c>
    </row>
    <row r="22" spans="1:15" ht="21.75" customHeight="1" x14ac:dyDescent="0.25">
      <c r="A22" s="25" t="s">
        <v>42</v>
      </c>
      <c r="B22" s="20" t="str">
        <f ca="1">IFERROR(AVERAGEIFS('📋 Price Log'!E$4:E$203,'📋 Price Log'!B$4:B$203,A22,'📋 Price Log'!D$4:D$203,$B$5,'📋 Price Log'!A$4:A$203,"&gt;="&amp;DATE(YEAR(TODAY()),1,1),'📋 Price Log'!A$4:A$203,"&lt;"&amp;DATE(YEAR(TODAY()),2,1)),"")</f>
        <v/>
      </c>
      <c r="C22" s="20" t="str">
        <f ca="1">IFERROR(AVERAGEIFS('📋 Price Log'!E$4:E$203,'📋 Price Log'!B$4:B$203,A22,'📋 Price Log'!D$4:D$203,$B$5,'📋 Price Log'!A$4:A$203,"&gt;="&amp;DATE(YEAR(TODAY()),2,1),'📋 Price Log'!A$4:A$203,"&lt;"&amp;DATE(YEAR(TODAY()),3,1)),"")</f>
        <v/>
      </c>
      <c r="D22" s="20" t="str">
        <f ca="1">IFERROR(AVERAGEIFS('📋 Price Log'!E$4:E$203,'📋 Price Log'!B$4:B$203,A22,'📋 Price Log'!D$4:D$203,$B$5,'📋 Price Log'!A$4:A$203,"&gt;="&amp;DATE(YEAR(TODAY()),3,1),'📋 Price Log'!A$4:A$203,"&lt;"&amp;DATE(YEAR(TODAY()),4,1)),"")</f>
        <v/>
      </c>
      <c r="E22" s="20" t="str">
        <f ca="1">IFERROR(AVERAGEIFS('📋 Price Log'!E$4:E$203,'📋 Price Log'!B$4:B$203,A22,'📋 Price Log'!D$4:D$203,$B$5,'📋 Price Log'!A$4:A$203,"&gt;="&amp;DATE(YEAR(TODAY()),4,1),'📋 Price Log'!A$4:A$203,"&lt;"&amp;DATE(YEAR(TODAY()),5,1)),"")</f>
        <v/>
      </c>
      <c r="F22" s="20" t="str">
        <f ca="1">IFERROR(AVERAGEIFS('📋 Price Log'!E$4:E$203,'📋 Price Log'!B$4:B$203,A22,'📋 Price Log'!D$4:D$203,$B$5,'📋 Price Log'!A$4:A$203,"&gt;="&amp;DATE(YEAR(TODAY()),5,1),'📋 Price Log'!A$4:A$203,"&lt;"&amp;DATE(YEAR(TODAY()),6,1)),"")</f>
        <v/>
      </c>
      <c r="G22" s="20" t="str">
        <f ca="1">IFERROR(AVERAGEIFS('📋 Price Log'!E$4:E$203,'📋 Price Log'!B$4:B$203,A22,'📋 Price Log'!D$4:D$203,$B$5,'📋 Price Log'!A$4:A$203,"&gt;="&amp;DATE(YEAR(TODAY()),6,1),'📋 Price Log'!A$4:A$203,"&lt;"&amp;DATE(YEAR(TODAY()),7,1)),"")</f>
        <v/>
      </c>
      <c r="H22" s="20" t="str">
        <f ca="1">IFERROR(AVERAGEIFS('📋 Price Log'!E$4:E$203,'📋 Price Log'!B$4:B$203,A22,'📋 Price Log'!D$4:D$203,$B$5,'📋 Price Log'!A$4:A$203,"&gt;="&amp;DATE(YEAR(TODAY()),7,1),'📋 Price Log'!A$4:A$203,"&lt;"&amp;DATE(YEAR(TODAY()),8,1)),"")</f>
        <v/>
      </c>
      <c r="I22" s="20" t="str">
        <f ca="1">IFERROR(AVERAGEIFS('📋 Price Log'!E$4:E$203,'📋 Price Log'!B$4:B$203,A22,'📋 Price Log'!D$4:D$203,$B$5,'📋 Price Log'!A$4:A$203,"&gt;="&amp;DATE(YEAR(TODAY()),8,1),'📋 Price Log'!A$4:A$203,"&lt;"&amp;DATE(YEAR(TODAY()),9,1)),"")</f>
        <v/>
      </c>
      <c r="J22" s="20" t="str">
        <f ca="1">IFERROR(AVERAGEIFS('📋 Price Log'!E$4:E$203,'📋 Price Log'!B$4:B$203,A22,'📋 Price Log'!D$4:D$203,$B$5,'📋 Price Log'!A$4:A$203,"&gt;="&amp;DATE(YEAR(TODAY()),9,1),'📋 Price Log'!A$4:A$203,"&lt;"&amp;DATE(YEAR(TODAY()),10,1)),"")</f>
        <v/>
      </c>
      <c r="K22" s="20" t="str">
        <f ca="1">IFERROR(AVERAGEIFS('📋 Price Log'!E$4:E$203,'📋 Price Log'!B$4:B$203,A22,'📋 Price Log'!D$4:D$203,$B$5,'📋 Price Log'!A$4:A$203,"&gt;="&amp;DATE(YEAR(TODAY()),10,1),'📋 Price Log'!A$4:A$203,"&lt;"&amp;DATE(YEAR(TODAY()),11,1)),"")</f>
        <v/>
      </c>
      <c r="L22" s="20" t="str">
        <f ca="1">IFERROR(AVERAGEIFS('📋 Price Log'!E$4:E$203,'📋 Price Log'!B$4:B$203,A22,'📋 Price Log'!D$4:D$203,$B$5,'📋 Price Log'!A$4:A$203,"&gt;="&amp;DATE(YEAR(TODAY()),11,1),'📋 Price Log'!A$4:A$203,"&lt;"&amp;DATE(YEAR(TODAY()),12,1)),"")</f>
        <v/>
      </c>
      <c r="M22" s="20" t="str">
        <f ca="1">IFERROR(AVERAGEIFS('📋 Price Log'!E$4:E$203,'📋 Price Log'!B$4:B$203,A22,'📋 Price Log'!D$4:D$203,$B$5,'📋 Price Log'!A$4:A$203,"&gt;="&amp;DATE(YEAR(TODAY()),12,1),'📋 Price Log'!A$4:A$203,"&lt;"&amp;DATE(YEAR(TODAY()),1,1)),"")</f>
        <v/>
      </c>
      <c r="N22" s="21" t="str">
        <f t="shared" ca="1" si="0"/>
        <v>—</v>
      </c>
      <c r="O22" s="26">
        <f t="shared" ca="1" si="1"/>
        <v>0</v>
      </c>
    </row>
    <row r="23" spans="1:15" ht="21.75" customHeight="1" x14ac:dyDescent="0.25">
      <c r="A23" s="30" t="s">
        <v>43</v>
      </c>
      <c r="B23" s="24" t="str">
        <f ca="1">IFERROR(AVERAGEIFS('📋 Price Log'!E$4:E$203,'📋 Price Log'!B$4:B$203,A23,'📋 Price Log'!D$4:D$203,$B$5,'📋 Price Log'!A$4:A$203,"&gt;="&amp;DATE(YEAR(TODAY()),1,1),'📋 Price Log'!A$4:A$203,"&lt;"&amp;DATE(YEAR(TODAY()),2,1)),"")</f>
        <v/>
      </c>
      <c r="C23" s="24" t="str">
        <f ca="1">IFERROR(AVERAGEIFS('📋 Price Log'!E$4:E$203,'📋 Price Log'!B$4:B$203,A23,'📋 Price Log'!D$4:D$203,$B$5,'📋 Price Log'!A$4:A$203,"&gt;="&amp;DATE(YEAR(TODAY()),2,1),'📋 Price Log'!A$4:A$203,"&lt;"&amp;DATE(YEAR(TODAY()),3,1)),"")</f>
        <v/>
      </c>
      <c r="D23" s="24" t="str">
        <f ca="1">IFERROR(AVERAGEIFS('📋 Price Log'!E$4:E$203,'📋 Price Log'!B$4:B$203,A23,'📋 Price Log'!D$4:D$203,$B$5,'📋 Price Log'!A$4:A$203,"&gt;="&amp;DATE(YEAR(TODAY()),3,1),'📋 Price Log'!A$4:A$203,"&lt;"&amp;DATE(YEAR(TODAY()),4,1)),"")</f>
        <v/>
      </c>
      <c r="E23" s="24" t="str">
        <f ca="1">IFERROR(AVERAGEIFS('📋 Price Log'!E$4:E$203,'📋 Price Log'!B$4:B$203,A23,'📋 Price Log'!D$4:D$203,$B$5,'📋 Price Log'!A$4:A$203,"&gt;="&amp;DATE(YEAR(TODAY()),4,1),'📋 Price Log'!A$4:A$203,"&lt;"&amp;DATE(YEAR(TODAY()),5,1)),"")</f>
        <v/>
      </c>
      <c r="F23" s="24" t="str">
        <f ca="1">IFERROR(AVERAGEIFS('📋 Price Log'!E$4:E$203,'📋 Price Log'!B$4:B$203,A23,'📋 Price Log'!D$4:D$203,$B$5,'📋 Price Log'!A$4:A$203,"&gt;="&amp;DATE(YEAR(TODAY()),5,1),'📋 Price Log'!A$4:A$203,"&lt;"&amp;DATE(YEAR(TODAY()),6,1)),"")</f>
        <v/>
      </c>
      <c r="G23" s="24" t="str">
        <f ca="1">IFERROR(AVERAGEIFS('📋 Price Log'!E$4:E$203,'📋 Price Log'!B$4:B$203,A23,'📋 Price Log'!D$4:D$203,$B$5,'📋 Price Log'!A$4:A$203,"&gt;="&amp;DATE(YEAR(TODAY()),6,1),'📋 Price Log'!A$4:A$203,"&lt;"&amp;DATE(YEAR(TODAY()),7,1)),"")</f>
        <v/>
      </c>
      <c r="H23" s="24" t="str">
        <f ca="1">IFERROR(AVERAGEIFS('📋 Price Log'!E$4:E$203,'📋 Price Log'!B$4:B$203,A23,'📋 Price Log'!D$4:D$203,$B$5,'📋 Price Log'!A$4:A$203,"&gt;="&amp;DATE(YEAR(TODAY()),7,1),'📋 Price Log'!A$4:A$203,"&lt;"&amp;DATE(YEAR(TODAY()),8,1)),"")</f>
        <v/>
      </c>
      <c r="I23" s="24" t="str">
        <f ca="1">IFERROR(AVERAGEIFS('📋 Price Log'!E$4:E$203,'📋 Price Log'!B$4:B$203,A23,'📋 Price Log'!D$4:D$203,$B$5,'📋 Price Log'!A$4:A$203,"&gt;="&amp;DATE(YEAR(TODAY()),8,1),'📋 Price Log'!A$4:A$203,"&lt;"&amp;DATE(YEAR(TODAY()),9,1)),"")</f>
        <v/>
      </c>
      <c r="J23" s="24" t="str">
        <f ca="1">IFERROR(AVERAGEIFS('📋 Price Log'!E$4:E$203,'📋 Price Log'!B$4:B$203,A23,'📋 Price Log'!D$4:D$203,$B$5,'📋 Price Log'!A$4:A$203,"&gt;="&amp;DATE(YEAR(TODAY()),9,1),'📋 Price Log'!A$4:A$203,"&lt;"&amp;DATE(YEAR(TODAY()),10,1)),"")</f>
        <v/>
      </c>
      <c r="K23" s="24" t="str">
        <f ca="1">IFERROR(AVERAGEIFS('📋 Price Log'!E$4:E$203,'📋 Price Log'!B$4:B$203,A23,'📋 Price Log'!D$4:D$203,$B$5,'📋 Price Log'!A$4:A$203,"&gt;="&amp;DATE(YEAR(TODAY()),10,1),'📋 Price Log'!A$4:A$203,"&lt;"&amp;DATE(YEAR(TODAY()),11,1)),"")</f>
        <v/>
      </c>
      <c r="L23" s="24" t="str">
        <f ca="1">IFERROR(AVERAGEIFS('📋 Price Log'!E$4:E$203,'📋 Price Log'!B$4:B$203,A23,'📋 Price Log'!D$4:D$203,$B$5,'📋 Price Log'!A$4:A$203,"&gt;="&amp;DATE(YEAR(TODAY()),11,1),'📋 Price Log'!A$4:A$203,"&lt;"&amp;DATE(YEAR(TODAY()),12,1)),"")</f>
        <v/>
      </c>
      <c r="M23" s="24" t="str">
        <f ca="1">IFERROR(AVERAGEIFS('📋 Price Log'!E$4:E$203,'📋 Price Log'!B$4:B$203,A23,'📋 Price Log'!D$4:D$203,$B$5,'📋 Price Log'!A$4:A$203,"&gt;="&amp;DATE(YEAR(TODAY()),12,1),'📋 Price Log'!A$4:A$203,"&lt;"&amp;DATE(YEAR(TODAY()),1,1)),"")</f>
        <v/>
      </c>
      <c r="N23" s="21" t="str">
        <f t="shared" ca="1" si="0"/>
        <v>—</v>
      </c>
      <c r="O23" s="26">
        <f t="shared" ca="1" si="1"/>
        <v>0</v>
      </c>
    </row>
    <row r="24" spans="1:15" ht="21.75" customHeight="1" x14ac:dyDescent="0.25">
      <c r="A24" s="25" t="s">
        <v>44</v>
      </c>
      <c r="B24" s="20" t="str">
        <f ca="1">IFERROR(AVERAGEIFS('📋 Price Log'!E$4:E$203,'📋 Price Log'!B$4:B$203,A24,'📋 Price Log'!D$4:D$203,$B$5,'📋 Price Log'!A$4:A$203,"&gt;="&amp;DATE(YEAR(TODAY()),1,1),'📋 Price Log'!A$4:A$203,"&lt;"&amp;DATE(YEAR(TODAY()),2,1)),"")</f>
        <v/>
      </c>
      <c r="C24" s="20" t="str">
        <f ca="1">IFERROR(AVERAGEIFS('📋 Price Log'!E$4:E$203,'📋 Price Log'!B$4:B$203,A24,'📋 Price Log'!D$4:D$203,$B$5,'📋 Price Log'!A$4:A$203,"&gt;="&amp;DATE(YEAR(TODAY()),2,1),'📋 Price Log'!A$4:A$203,"&lt;"&amp;DATE(YEAR(TODAY()),3,1)),"")</f>
        <v/>
      </c>
      <c r="D24" s="20" t="str">
        <f ca="1">IFERROR(AVERAGEIFS('📋 Price Log'!E$4:E$203,'📋 Price Log'!B$4:B$203,A24,'📋 Price Log'!D$4:D$203,$B$5,'📋 Price Log'!A$4:A$203,"&gt;="&amp;DATE(YEAR(TODAY()),3,1),'📋 Price Log'!A$4:A$203,"&lt;"&amp;DATE(YEAR(TODAY()),4,1)),"")</f>
        <v/>
      </c>
      <c r="E24" s="20" t="str">
        <f ca="1">IFERROR(AVERAGEIFS('📋 Price Log'!E$4:E$203,'📋 Price Log'!B$4:B$203,A24,'📋 Price Log'!D$4:D$203,$B$5,'📋 Price Log'!A$4:A$203,"&gt;="&amp;DATE(YEAR(TODAY()),4,1),'📋 Price Log'!A$4:A$203,"&lt;"&amp;DATE(YEAR(TODAY()),5,1)),"")</f>
        <v/>
      </c>
      <c r="F24" s="20" t="str">
        <f ca="1">IFERROR(AVERAGEIFS('📋 Price Log'!E$4:E$203,'📋 Price Log'!B$4:B$203,A24,'📋 Price Log'!D$4:D$203,$B$5,'📋 Price Log'!A$4:A$203,"&gt;="&amp;DATE(YEAR(TODAY()),5,1),'📋 Price Log'!A$4:A$203,"&lt;"&amp;DATE(YEAR(TODAY()),6,1)),"")</f>
        <v/>
      </c>
      <c r="G24" s="20" t="str">
        <f ca="1">IFERROR(AVERAGEIFS('📋 Price Log'!E$4:E$203,'📋 Price Log'!B$4:B$203,A24,'📋 Price Log'!D$4:D$203,$B$5,'📋 Price Log'!A$4:A$203,"&gt;="&amp;DATE(YEAR(TODAY()),6,1),'📋 Price Log'!A$4:A$203,"&lt;"&amp;DATE(YEAR(TODAY()),7,1)),"")</f>
        <v/>
      </c>
      <c r="H24" s="20" t="str">
        <f ca="1">IFERROR(AVERAGEIFS('📋 Price Log'!E$4:E$203,'📋 Price Log'!B$4:B$203,A24,'📋 Price Log'!D$4:D$203,$B$5,'📋 Price Log'!A$4:A$203,"&gt;="&amp;DATE(YEAR(TODAY()),7,1),'📋 Price Log'!A$4:A$203,"&lt;"&amp;DATE(YEAR(TODAY()),8,1)),"")</f>
        <v/>
      </c>
      <c r="I24" s="20" t="str">
        <f ca="1">IFERROR(AVERAGEIFS('📋 Price Log'!E$4:E$203,'📋 Price Log'!B$4:B$203,A24,'📋 Price Log'!D$4:D$203,$B$5,'📋 Price Log'!A$4:A$203,"&gt;="&amp;DATE(YEAR(TODAY()),8,1),'📋 Price Log'!A$4:A$203,"&lt;"&amp;DATE(YEAR(TODAY()),9,1)),"")</f>
        <v/>
      </c>
      <c r="J24" s="20" t="str">
        <f ca="1">IFERROR(AVERAGEIFS('📋 Price Log'!E$4:E$203,'📋 Price Log'!B$4:B$203,A24,'📋 Price Log'!D$4:D$203,$B$5,'📋 Price Log'!A$4:A$203,"&gt;="&amp;DATE(YEAR(TODAY()),9,1),'📋 Price Log'!A$4:A$203,"&lt;"&amp;DATE(YEAR(TODAY()),10,1)),"")</f>
        <v/>
      </c>
      <c r="K24" s="20" t="str">
        <f ca="1">IFERROR(AVERAGEIFS('📋 Price Log'!E$4:E$203,'📋 Price Log'!B$4:B$203,A24,'📋 Price Log'!D$4:D$203,$B$5,'📋 Price Log'!A$4:A$203,"&gt;="&amp;DATE(YEAR(TODAY()),10,1),'📋 Price Log'!A$4:A$203,"&lt;"&amp;DATE(YEAR(TODAY()),11,1)),"")</f>
        <v/>
      </c>
      <c r="L24" s="20" t="str">
        <f ca="1">IFERROR(AVERAGEIFS('📋 Price Log'!E$4:E$203,'📋 Price Log'!B$4:B$203,A24,'📋 Price Log'!D$4:D$203,$B$5,'📋 Price Log'!A$4:A$203,"&gt;="&amp;DATE(YEAR(TODAY()),11,1),'📋 Price Log'!A$4:A$203,"&lt;"&amp;DATE(YEAR(TODAY()),12,1)),"")</f>
        <v/>
      </c>
      <c r="M24" s="20" t="str">
        <f ca="1">IFERROR(AVERAGEIFS('📋 Price Log'!E$4:E$203,'📋 Price Log'!B$4:B$203,A24,'📋 Price Log'!D$4:D$203,$B$5,'📋 Price Log'!A$4:A$203,"&gt;="&amp;DATE(YEAR(TODAY()),12,1),'📋 Price Log'!A$4:A$203,"&lt;"&amp;DATE(YEAR(TODAY()),1,1)),"")</f>
        <v/>
      </c>
      <c r="N24" s="21" t="str">
        <f t="shared" ca="1" si="0"/>
        <v>—</v>
      </c>
      <c r="O24" s="26">
        <f t="shared" ca="1" si="1"/>
        <v>0</v>
      </c>
    </row>
  </sheetData>
  <mergeCells count="4">
    <mergeCell ref="A1:N1"/>
    <mergeCell ref="A2:N2"/>
    <mergeCell ref="A4:N4"/>
    <mergeCell ref="B5:D5"/>
  </mergeCells>
  <dataValidations count="1">
    <dataValidation type="list" allowBlank="1" sqref="B5">
      <formula1>"50kg bag,25kg bag,90kg bag,kg,crate,bunch,head,litre,Other"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📋 Price Log</vt:lpstr>
      <vt:lpstr>📊 Market Comparison</vt:lpstr>
      <vt:lpstr>📈 Price Trends</vt:lpstr>
      <vt:lpstr>🏆 Best Price Finder</vt:lpstr>
      <vt:lpstr>📅 Season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ACER</cp:lastModifiedBy>
  <cp:revision>0</cp:revision>
  <dcterms:created xsi:type="dcterms:W3CDTF">2026-06-09T05:40:22Z</dcterms:created>
  <dcterms:modified xsi:type="dcterms:W3CDTF">2026-06-09T17:22:13Z</dcterms:modified>
  <dc:language>en-US</dc:language>
</cp:coreProperties>
</file>